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<sst xmlns="http://schemas.openxmlformats.org/spreadsheetml/2006/main" count="6316" uniqueCount="2914">
  <si>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</si>
  <si>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</si>
  <si>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</si>
  <si>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</si>
  <si>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</si>
  <si>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</si>
  <si>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</si>
  <si>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</si>
  <si>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</si>
  <si>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</si>
  <si>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</si>
  <si>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</si>
  <si>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</si>
  <si>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</si>
  <si>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</si>
  <si>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</si>
  <si>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</si>
  <si>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</si>
  <si>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</si>
  <si>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</si>
  <si>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</si>
  <si>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</si>
  <si>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</si>
  <si>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</si>
  <si>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</si>
  <si>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</si>
  <si>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</si>
  <si>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</si>
  <si>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</si>
  <si>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</si>
  <si>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</si>
  <si>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</si>
  <si>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</si>
  <si>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</si>
  <si>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</si>
  <si>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</si>
  <si>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</si>
  <si>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</si>
  <si>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</si>
  <si>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</si>
  <si>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</si>
  <si>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</si>
  <si>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</si>
  <si>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</si>
  <si>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</si>
  <si>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</si>
  <si>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</si>
  <si>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</si>
  <si>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</si>
  <si>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</si>
  <si>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</si>
  <si>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</si>
  <si>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</si>
  <si>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</si>
  <si>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</si>
  <si>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</si>
  <si>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</si>
  <si>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</si>
  <si>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</si>
  <si>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</si>
  <si>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</si>
  <si>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</si>
  <si>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</si>
  <si>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</si>
  <si>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</si>
  <si>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</si>
  <si>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</si>
  <si>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</si>
  <si>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</si>
  <si>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</si>
  <si>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</si>
  <si>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</si>
  <si>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</si>
  <si>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</si>
  <si>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</si>
  <si>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</si>
  <si>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</si>
  <si>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</si>
  <si>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</si>
  <si>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</si>
  <si>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</si>
  <si>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</si>
  <si>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</si>
  <si>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</si>
  <si>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</si>
  <si>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</si>
  <si>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</si>
  <si>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</si>
  <si>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</si>
  <si>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</si>
  <si>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</si>
  <si>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</si>
  <si>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</si>
  <si>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</si>
  <si>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</si>
  <si>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</si>
  <si>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</si>
  <si>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</si>
  <si>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</si>
  <si>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</si>
  <si>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</si>
  <si>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</si>
  <si>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</si>
  <si>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</si>
  <si>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</si>
  <si>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</si>
  <si>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</si>
  <si>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</si>
  <si>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</si>
  <si>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</si>
  <si>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</si>
  <si>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</si>
  <si>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</si>
  <si>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</si>
  <si>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</si>
  <si>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</si>
  <si>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</si>
  <si>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</si>
  <si>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</si>
  <si>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</si>
  <si>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</si>
  <si>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</si>
  <si>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</si>
  <si>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</si>
  <si>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</si>
  <si>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</si>
  <si>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</si>
  <si>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</si>
  <si>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</si>
  <si>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</si>
  <si>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</si>
  <si>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</si>
  <si>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</si>
  <si>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</si>
  <si>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</si>
  <si>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</si>
  <si>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</si>
  <si>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</si>
  <si>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</si>
  <si>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</si>
  <si>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</si>
  <si>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</si>
  <si>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</si>
  <si>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</si>
  <si>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</si>
  <si>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</si>
  <si>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</si>
  <si>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</si>
  <si>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</si>
  <si>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</si>
  <si>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</si>
  <si>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</si>
  <si>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</si>
  <si>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</si>
  <si>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</si>
  <si>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</si>
  <si>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</si>
  <si>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</si>
  <si>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</si>
  <si>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</si>
  <si>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</si>
  <si>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</si>
  <si>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</si>
  <si>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</si>
  <si>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</si>
  <si>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</si>
  <si>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</si>
  <si>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</si>
  <si>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</si>
  <si>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</si>
  <si>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</si>
  <si>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</si>
  <si>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</si>
  <si>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</si>
  <si>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</si>
  <si>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</si>
  <si>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</si>
  <si>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</si>
  <si>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</si>
  <si>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</si>
  <si>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</si>
  <si>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</si>
  <si>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</si>
  <si>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</si>
  <si>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</si>
  <si>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</si>
  <si>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</si>
  <si>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</si>
  <si>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</si>
  <si>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</si>
  <si>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</si>
  <si>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</si>
  <si>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</si>
  <si>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</si>
  <si>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</si>
  <si>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</si>
  <si>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</si>
  <si>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</si>
  <si>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</si>
  <si>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</si>
  <si>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</si>
  <si>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</si>
  <si>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</si>
  <si>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</si>
  <si>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</si>
  <si>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</si>
  <si>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</si>
  <si>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</si>
  <si>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</si>
  <si>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</si>
  <si>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</si>
  <si>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</si>
  <si>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</si>
  <si>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</si>
  <si>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</si>
  <si>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</si>
  <si>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</si>
  <si>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</si>
  <si>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</si>
  <si>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</si>
  <si>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</si>
  <si>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</si>
  <si>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</si>
  <si>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</si>
  <si>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</si>
  <si>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</si>
  <si>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</si>
  <si>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</si>
  <si>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</si>
  <si>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</si>
  <si>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</si>
  <si>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</si>
  <si>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</si>
  <si>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</si>
  <si>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</si>
  <si>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</si>
  <si>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</si>
  <si>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</si>
  <si>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</si>
  <si>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</si>
  <si>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</si>
  <si>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</si>
  <si>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</si>
  <si>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</si>
  <si>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</si>
  <si>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</si>
  <si>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</si>
  <si>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</si>
  <si>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</si>
  <si>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</si>
  <si>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</si>
  <si>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</si>
  <si>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</si>
  <si>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</si>
  <si>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</si>
  <si>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</si>
  <si>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</si>
  <si>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</si>
  <si>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</si>
  <si>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</si>
  <si>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</si>
  <si>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</si>
  <si>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</si>
  <si>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</si>
  <si>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</si>
  <si>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</si>
  <si>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</si>
  <si>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</si>
  <si>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</si>
  <si>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</si>
  <si>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</si>
  <si>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</si>
  <si>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</si>
  <si>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</si>
  <si>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</si>
  <si>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</si>
  <si>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</si>
  <si>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</si>
  <si>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</si>
  <si>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</si>
  <si>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</si>
  <si>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</si>
  <si>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</si>
  <si>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</si>
  <si>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</si>
  <si>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</si>
  <si>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</si>
  <si>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</si>
  <si>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</si>
  <si>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</si>
  <si>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</si>
  <si>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</si>
  <si>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</si>
  <si>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</si>
  <si>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</si>
  <si>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</si>
  <si>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</si>
  <si>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</si>
  <si>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</si>
  <si>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</si>
  <si>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</si>
  <si>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</si>
  <si>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</si>
  <si>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</si>
  <si>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</si>
  <si>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</si>
  <si>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</si>
  <si>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</si>
  <si>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</si>
  <si>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</si>
  <si>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</si>
  <si>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</si>
  <si>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</si>
  <si>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</si>
  <si>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</si>
  <si>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</si>
  <si>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</si>
  <si>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</si>
  <si>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</si>
  <si>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</si>
  <si>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</si>
  <si>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</si>
  <si>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</si>
  <si>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</si>
  <si>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</si>
  <si>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</si>
  <si>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</si>
  <si>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</si>
  <si>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</si>
  <si>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</si>
  <si>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</si>
  <si>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</si>
  <si>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</si>
  <si>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</si>
  <si>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</si>
  <si>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</si>
  <si>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</si>
  <si>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</si>
  <si>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</si>
  <si>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</si>
  <si>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</si>
  <si>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</si>
  <si>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</si>
  <si>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</si>
  <si>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</si>
  <si>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</si>
  <si>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</si>
  <si>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</si>
  <si>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</si>
  <si>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</si>
  <si>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</si>
  <si>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</si>
  <si>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</si>
  <si>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</si>
  <si>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</si>
  <si>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</si>
  <si>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</si>
  <si>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</si>
  <si>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</si>
  <si>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</si>
  <si>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</si>
  <si>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</si>
  <si>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</si>
  <si>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</si>
  <si>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</si>
  <si>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</si>
  <si>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</si>
  <si>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</si>
  <si>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</si>
  <si>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</si>
  <si>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</si>
  <si>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</si>
  <si>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</si>
  <si>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</si>
  <si>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</si>
  <si>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</si>
  <si>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</si>
  <si>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</si>
  <si>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</si>
  <si>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</si>
  <si>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</si>
  <si>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</si>
  <si>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</si>
  <si>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</si>
  <si>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</si>
  <si>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</si>
  <si>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</si>
  <si>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</si>
  <si>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</si>
  <si>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</si>
  <si>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</si>
  <si>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</si>
  <si>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</si>
  <si>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</si>
  <si>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</si>
  <si>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</si>
  <si>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</si>
  <si>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</si>
  <si>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</si>
  <si>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</si>
  <si>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</si>
  <si>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</si>
  <si>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</si>
  <si>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</si>
  <si>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</si>
  <si>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</si>
  <si>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</si>
  <si>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</si>
  <si>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</si>
  <si>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</si>
  <si>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</si>
  <si>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</si>
  <si>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</si>
  <si>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</si>
  <si>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</si>
  <si>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</si>
  <si>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</si>
  <si>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</si>
  <si>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</si>
  <si>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</si>
  <si>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</si>
  <si>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</si>
  <si>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</si>
  <si>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</si>
  <si>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</si>
  <si>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</si>
  <si>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</si>
  <si>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</si>
  <si>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</si>
  <si>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</si>
  <si>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</si>
  <si>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</si>
  <si>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</si>
  <si>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</si>
  <si>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</si>
  <si>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</si>
  <si>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</si>
  <si>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</si>
  <si>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</si>
  <si>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</si>
  <si>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</si>
  <si>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</si>
  <si>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</si>
  <si>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</si>
  <si>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</si>
  <si>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</si>
  <si>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</si>
  <si>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</si>
  <si>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</si>
  <si>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</si>
  <si>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</si>
  <si>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</si>
  <si>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</si>
  <si>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</si>
  <si>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</si>
  <si>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</si>
  <si>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</si>
  <si>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</si>
  <si>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</si>
  <si>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</si>
  <si>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</si>
  <si>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</si>
  <si>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</si>
  <si>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</si>
  <si>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</si>
  <si>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</si>
  <si>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</si>
  <si>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</si>
  <si>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</si>
  <si>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</si>
  <si>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</si>
  <si>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</si>
  <si>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</si>
  <si>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</si>
  <si>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</si>
  <si>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</si>
  <si>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</si>
  <si>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</si>
  <si>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</si>
  <si>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</si>
  <si>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</si>
  <si>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</si>
  <si>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</si>
  <si>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</si>
  <si>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</si>
  <si>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</si>
  <si>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</si>
  <si>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</si>
  <si>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</si>
  <si>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</si>
  <si>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</si>
  <si>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</si>
  <si>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</si>
  <si>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</si>
  <si>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</si>
  <si>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</si>
  <si>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</si>
  <si>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</si>
  <si>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</si>
  <si>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</si>
  <si>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</si>
  <si>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</si>
  <si>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</si>
  <si>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</si>
  <si>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</si>
  <si>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</si>
  <si>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</si>
  <si>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</si>
  <si>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</si>
  <si>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</si>
  <si>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</si>
  <si>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</si>
  <si>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</si>
  <si>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</si>
  <si>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</si>
  <si>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</si>
  <si>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</si>
  <si>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</si>
  <si>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</si>
  <si>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</si>
  <si>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</si>
  <si>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</si>
  <si>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</si>
  <si>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</si>
  <si>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</si>
  <si>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</si>
  <si>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</si>
  <si>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</si>
  <si>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</si>
  <si>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</si>
  <si>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</si>
  <si>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</si>
  <si>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</si>
  <si>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</si>
  <si>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</si>
  <si>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</si>
  <si>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</si>
  <si>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</si>
  <si>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</si>
  <si>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</si>
  <si>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</si>
  <si>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</si>
  <si>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</si>
  <si>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</si>
  <si>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</si>
  <si>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</si>
  <si>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</si>
  <si>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</si>
  <si>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</si>
  <si>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</si>
  <si>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</si>
  <si>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</si>
  <si>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</si>
  <si>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</si>
  <si>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</si>
  <si>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</si>
  <si>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</si>
  <si>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</si>
  <si>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</si>
  <si>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</si>
  <si>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</si>
  <si>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</si>
  <si>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</si>
  <si>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</si>
  <si>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</si>
  <si>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</si>
  <si>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</si>
  <si>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</si>
  <si>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</si>
  <si>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</si>
  <si>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</si>
  <si>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</si>
  <si>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</si>
  <si>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</si>
  <si>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</si>
  <si>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</si>
  <si>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</si>
  <si>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</si>
  <si>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</si>
  <si>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</si>
  <si>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</si>
  <si>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</si>
  <si>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</si>
  <si>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</si>
  <si>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</si>
  <si>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</si>
  <si>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</si>
  <si>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</si>
  <si>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</si>
  <si>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</si>
  <si>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</si>
  <si>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</si>
  <si>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</si>
  <si>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</si>
  <si>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</si>
  <si>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</si>
  <si>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</si>
  <si>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</si>
  <si>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</si>
  <si>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</si>
  <si>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</si>
  <si>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</si>
  <si>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</si>
  <si>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</si>
  <si>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</si>
  <si>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</si>
  <si>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</si>
  <si>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</si>
  <si>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</si>
  <si>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</si>
  <si>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</si>
  <si>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</si>
  <si>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</si>
  <si>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</si>
  <si>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</si>
  <si>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</si>
  <si>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</si>
  <si>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</si>
  <si>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</si>
  <si>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</si>
  <si>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</si>
  <si>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</si>
  <si>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</si>
  <si>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</si>
  <si>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</si>
  <si>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</si>
  <si>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</si>
  <si>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</si>
  <si>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</si>
  <si>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</si>
  <si>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</si>
  <si>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</si>
  <si>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</si>
  <si>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</si>
  <si>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</si>
  <si>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</si>
  <si>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</si>
  <si>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</si>
  <si>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</si>
  <si>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</si>
  <si>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</si>
  <si>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</si>
  <si>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</si>
  <si>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</si>
  <si>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</si>
  <si>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</si>
  <si>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</si>
  <si>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</si>
  <si>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</si>
  <si>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</si>
  <si>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</si>
  <si>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</si>
  <si>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</si>
  <si>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</si>
  <si>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</si>
  <si>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</si>
  <si>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</si>
  <si>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</si>
  <si>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</si>
  <si>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</si>
  <si>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</si>
  <si>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</si>
  <si>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</si>
  <si>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</si>
  <si>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</si>
  <si>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</si>
  <si>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</si>
  <si>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</si>
  <si>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</si>
  <si>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</si>
  <si>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</si>
  <si>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</si>
  <si>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</si>
  <si>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</si>
  <si>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</si>
  <si>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</si>
  <si>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</si>
  <si>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</si>
  <si>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</si>
  <si>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</si>
  <si>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</si>
  <si>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</si>
  <si>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</si>
  <si>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</si>
  <si>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</si>
  <si>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</si>
  <si>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</si>
  <si>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</si>
  <si>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</si>
  <si>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</si>
  <si>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</si>
  <si>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</si>
  <si>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</si>
  <si>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</si>
  <si>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</si>
  <si>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</si>
  <si>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</si>
  <si>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</si>
  <si>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</si>
  <si>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</si>
  <si>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</si>
  <si>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</si>
  <si>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</si>
  <si>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</si>
  <si>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</si>
  <si>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</si>
  <si>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</si>
  <si>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</si>
  <si>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</si>
  <si>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</si>
  <si>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</si>
  <si>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</si>
  <si>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</si>
  <si>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</si>
  <si>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</si>
  <si>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</si>
  <si>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</si>
  <si>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</si>
  <si>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</si>
  <si>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</si>
  <si>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</si>
  <si>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</si>
  <si>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</si>
  <si>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</si>
  <si>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</si>
  <si>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</si>
  <si>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</si>
  <si>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</si>
  <si>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</si>
  <si>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</si>
  <si>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</si>
  <si>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</si>
  <si>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</si>
  <si>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</si>
  <si>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</si>
  <si>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</si>
  <si>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</si>
  <si>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</si>
  <si>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</si>
  <si>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</si>
  <si>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</si>
  <si>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</si>
  <si>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</si>
  <si>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</si>
  <si>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</si>
  <si>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</si>
  <si>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</si>
  <si>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</si>
  <si>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</si>
  <si>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</si>
  <si>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</si>
  <si>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</si>
  <si>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</si>
  <si>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</si>
  <si>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</si>
  <si>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</si>
  <si>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</si>
  <si>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</si>
  <si>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</si>
  <si>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</si>
  <si>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</si>
  <si>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</si>
  <si>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</si>
  <si>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</si>
  <si>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</si>
  <si>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</si>
  <si>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</si>
  <si>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</si>
  <si>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</si>
  <si>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</si>
  <si>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</si>
  <si>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</si>
  <si>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</si>
  <si>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</si>
  <si>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</si>
  <si>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</si>
  <si>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</si>
  <si>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</si>
  <si>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</si>
  <si>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</si>
  <si>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</si>
  <si>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</si>
  <si>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</si>
  <si>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</si>
  <si>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</si>
  <si>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</si>
  <si>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</si>
  <si>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</si>
  <si>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</si>
  <si>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</si>
  <si>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</si>
  <si>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</si>
  <si>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</si>
  <si>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</si>
  <si>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</si>
  <si>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</si>
  <si>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</si>
  <si>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</si>
  <si>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</si>
  <si>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</si>
  <si>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</si>
  <si>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</si>
  <si>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</si>
  <si>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</si>
  <si>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</si>
  <si>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</si>
  <si>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</si>
  <si>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</si>
  <si>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</si>
  <si>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</si>
  <si>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</si>
  <si>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</si>
  <si>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</si>
  <si>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</si>
  <si>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</si>
  <si>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</si>
  <si>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</si>
  <si>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</si>
  <si>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</si>
  <si>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</si>
  <si>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</si>
  <si>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</si>
  <si>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</si>
  <si>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</si>
  <si>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</si>
  <si>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</si>
  <si>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</si>
  <si>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</si>
  <si>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</si>
  <si>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</si>
  <si>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</si>
  <si>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</si>
  <si>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</si>
  <si>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</si>
  <si>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</si>
  <si>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</si>
  <si>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</si>
  <si>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</si>
  <si>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</si>
  <si>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</si>
  <si>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</si>
  <si>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</si>
  <si>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</si>
  <si>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</si>
  <si>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</si>
  <si>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</si>
  <si>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</si>
  <si>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</si>
  <si>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</si>
  <si>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</si>
  <si>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</si>
  <si>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</si>
  <si>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</si>
  <si>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</si>
  <si>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</si>
  <si>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</si>
  <si>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</si>
  <si>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</si>
  <si>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</si>
  <si>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</si>
  <si>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</si>
  <si>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</si>
  <si>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</si>
  <si>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</si>
  <si>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</si>
  <si>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</si>
  <si>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</si>
  <si>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</si>
  <si>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</si>
  <si>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</si>
  <si>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</si>
  <si>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</si>
  <si>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</si>
  <si>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</si>
  <si>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</si>
  <si>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</si>
  <si>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</si>
  <si>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</si>
  <si>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</si>
  <si>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</si>
  <si>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</si>
  <si>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</si>
  <si>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</si>
  <si>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</si>
  <si>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</si>
  <si>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</si>
  <si>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</si>
  <si>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</si>
  <si>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</si>
  <si>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</si>
  <si>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</si>
  <si>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</si>
  <si>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</si>
  <si>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</si>
  <si>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</si>
  <si>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</si>
  <si>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</si>
  <si>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</si>
  <si>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</si>
  <si>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</si>
  <si>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</si>
  <si>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</si>
  <si>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</si>
  <si>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</si>
  <si>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</si>
  <si>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</si>
  <si>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</si>
  <si>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</si>
  <si>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</si>
  <si>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</si>
  <si>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</si>
  <si>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</si>
  <si>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</si>
  <si>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</si>
  <si>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</si>
  <si>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</si>
  <si>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</si>
  <si>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</si>
  <si>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</si>
  <si>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</si>
  <si>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</si>
  <si>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</si>
  <si>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</si>
  <si>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</si>
  <si>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</si>
  <si>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</si>
  <si>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</si>
  <si>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</si>
  <si>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</si>
  <si>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</si>
  <si>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</si>
  <si>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</si>
  <si>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</si>
  <si>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</si>
  <si>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</si>
  <si>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</si>
  <si>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</si>
  <si>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</si>
  <si>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</si>
  <si>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</si>
  <si>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</si>
  <si>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</si>
  <si>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</si>
  <si>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</si>
  <si>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</si>
  <si>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</si>
  <si>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</si>
  <si>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</si>
  <si>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</si>
  <si>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</si>
  <si>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</si>
  <si>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</si>
  <si>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</si>
  <si>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</si>
  <si>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</si>
  <si>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</si>
  <si>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</si>
  <si>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</si>
  <si>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</si>
  <si>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</si>
  <si>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</si>
  <si>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</si>
  <si>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</si>
  <si>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</si>
  <si>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</si>
  <si>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</si>
  <si>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</si>
  <si>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</si>
  <si>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</si>
  <si>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</si>
  <si>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</si>
  <si>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</si>
  <si>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</si>
  <si>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</si>
  <si>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</si>
  <si>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</si>
  <si>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</si>
  <si>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</si>
  <si>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</si>
  <si>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</si>
  <si>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</si>
  <si>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</si>
  <si>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</si>
  <si>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</si>
  <si>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</si>
  <si>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</si>
  <si>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</si>
  <si>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</si>
  <si>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</si>
  <si>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</si>
  <si>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</si>
  <si>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</si>
  <si>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</si>
  <si>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</si>
  <si>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</si>
  <si>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</si>
  <si>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</si>
  <si>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</si>
  <si>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</si>
  <si>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</si>
  <si>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</si>
  <si>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</si>
  <si>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</si>
  <si>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</si>
  <si>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</si>
  <si>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</si>
  <si>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</si>
  <si>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</si>
  <si>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</si>
  <si>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</si>
  <si>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</si>
  <si>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</si>
  <si>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</si>
  <si>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</si>
  <si>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</si>
  <si>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</si>
  <si>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</si>
  <si>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</si>
  <si>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</si>
  <si>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</si>
  <si>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</si>
  <si>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</si>
  <si>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</si>
  <si>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</si>
  <si>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</si>
  <si>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</si>
  <si>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</si>
  <si>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</si>
  <si>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</si>
  <si>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</si>
  <si>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</si>
  <si>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</si>
  <si>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</si>
  <si>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</si>
  <si>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</si>
  <si>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</si>
  <si>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</si>
  <si>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</si>
  <si>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</si>
  <si>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</si>
  <si>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</si>
  <si>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</si>
  <si>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</si>
  <si>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</si>
  <si>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</si>
  <si>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</si>
  <si>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</si>
  <si>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</si>
  <si>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</si>
  <si>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</si>
  <si>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</si>
  <si>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</si>
  <si>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</si>
  <si>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</si>
  <si>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</si>
  <si>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</si>
  <si>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</si>
  <si>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</si>
  <si>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</si>
  <si>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</si>
  <si>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</si>
  <si>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</si>
  <si>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</si>
  <si>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</si>
  <si>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</si>
  <si>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</si>
  <si>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</si>
  <si>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</si>
  <si>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</si>
  <si>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</si>
  <si>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</si>
  <si>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</si>
  <si>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</si>
  <si>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</si>
  <si>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</si>
  <si>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</si>
  <si>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</si>
  <si>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</si>
  <si>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</si>
  <si>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</si>
  <si>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</si>
  <si>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</si>
  <si>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</si>
  <si>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</si>
  <si>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</si>
  <si>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</si>
  <si>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</si>
  <si>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</si>
  <si>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</si>
  <si>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</si>
  <si>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</si>
  <si>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</si>
  <si>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</si>
  <si>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</si>
  <si>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</si>
  <si>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</si>
  <si>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</si>
  <si>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</si>
  <si>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</si>
  <si>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</si>
  <si>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</si>
  <si>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</si>
  <si>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</si>
  <si>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</si>
  <si>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</si>
  <si>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</si>
  <si>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</si>
  <si>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</si>
  <si>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</si>
  <si>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</si>
  <si>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</si>
  <si>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</si>
  <si>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</si>
  <si>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</si>
  <si>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</si>
  <si>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</si>
  <si>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</si>
  <si>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</si>
  <si>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</si>
  <si>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</si>
  <si>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</si>
  <si>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</si>
  <si>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</si>
  <si>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</si>
  <si>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</si>
  <si>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</si>
  <si>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</si>
  <si>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</si>
  <si>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</si>
  <si>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</si>
  <si>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</si>
  <si>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</si>
  <si>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</si>
  <si>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</si>
  <si>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</si>
  <si>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</si>
  <si>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</si>
  <si>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</si>
  <si>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</si>
  <si>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</si>
  <si>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</si>
  <si>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</si>
  <si>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</si>
  <si>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</si>
  <si>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</si>
  <si>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</si>
  <si>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</si>
  <si>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</si>
  <si>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</si>
  <si>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</si>
  <si>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</si>
  <si>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</si>
  <si>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</si>
  <si>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</si>
  <si>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</si>
  <si>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</si>
  <si>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</si>
  <si>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</si>
  <si>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</si>
  <si>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</si>
  <si>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</si>
  <si>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</si>
  <si>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</si>
  <si>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</si>
  <si>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</si>
  <si>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</si>
  <si>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</si>
  <si>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</si>
  <si>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</si>
  <si>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</si>
  <si>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</si>
  <si>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</si>
  <si>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</si>
  <si>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</si>
  <si>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</si>
  <si>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</si>
  <si>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</si>
  <si>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</si>
  <si>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</si>
  <si>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</si>
  <si>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</si>
  <si>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</si>
  <si>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</si>
  <si>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</si>
  <si>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</si>
  <si>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</si>
  <si>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</si>
  <si>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</si>
  <si>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</si>
  <si>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</si>
  <si>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</si>
  <si>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</si>
  <si>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</si>
  <si>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</si>
  <si>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</si>
  <si>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</si>
  <si>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</si>
  <si>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</si>
  <si>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</si>
  <si>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</si>
  <si>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</si>
  <si>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</si>
  <si>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</si>
  <si>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</si>
  <si>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</si>
  <si>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</si>
  <si>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</si>
  <si>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</si>
  <si>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</si>
  <si>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</si>
  <si>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</si>
  <si>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</si>
  <si>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</si>
  <si>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</si>
  <si>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</si>
  <si>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</si>
  <si>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</si>
  <si>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</si>
  <si>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</si>
  <si>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</si>
  <si>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</si>
  <si>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</si>
  <si>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</si>
  <si>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</si>
  <si>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</si>
  <si>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</si>
  <si>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</si>
  <si>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</si>
  <si>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</si>
  <si>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</si>
  <si>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</si>
  <si>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</si>
  <si>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</si>
  <si>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</si>
  <si>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</si>
  <si>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</si>
  <si>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</si>
  <si>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</si>
  <si>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</si>
  <si>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</si>
  <si>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</si>
  <si>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</si>
  <si>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</si>
  <si>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</si>
  <si>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</si>
  <si>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</si>
  <si>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</si>
  <si>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</si>
  <si>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</si>
  <si>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</si>
  <si>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</si>
  <si>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</si>
  <si>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</si>
  <si>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</si>
  <si>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</si>
  <si>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</si>
  <si>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</si>
  <si>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</si>
  <si>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</si>
  <si>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</si>
  <si>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</si>
  <si>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</si>
  <si>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</si>
  <si>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</si>
  <si>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</si>
  <si>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</si>
  <si>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</si>
  <si>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</si>
  <si>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</si>
  <si>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</si>
  <si>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</si>
  <si>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</si>
  <si>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</si>
  <si>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</si>
  <si>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</si>
  <si>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</si>
  <si>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</si>
  <si>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</si>
  <si>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</si>
  <si>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</si>
  <si>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</si>
  <si>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</si>
  <si>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</si>
  <si>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</si>
  <si>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</si>
  <si>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</si>
  <si>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</si>
  <si>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</si>
  <si>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</si>
  <si>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</si>
  <si>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</si>
  <si>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</si>
  <si>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</si>
  <si>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</si>
  <si>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</si>
  <si>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</si>
  <si>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</si>
  <si>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</si>
  <si>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</si>
  <si>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</si>
  <si>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</si>
  <si>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</si>
  <si>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</si>
  <si>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</si>
  <si>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</si>
  <si>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</si>
  <si>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</si>
  <si>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</si>
  <si>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</si>
  <si>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</si>
  <si>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</si>
  <si>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</si>
  <si>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</si>
  <si>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</si>
  <si>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</si>
  <si>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</si>
  <si>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</si>
  <si>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</si>
  <si>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</si>
  <si>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</si>
  <si>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</si>
  <si>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</si>
  <si>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</si>
  <si>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</si>
  <si>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</si>
  <si>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</si>
  <si>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</si>
  <si>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</si>
  <si>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</si>
  <si>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</si>
  <si>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</si>
  <si>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</si>
  <si>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</si>
  <si>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</si>
  <si>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</si>
  <si>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</si>
  <si>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</si>
  <si>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</si>
  <si>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</si>
  <si>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</si>
  <si>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</si>
  <si>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</si>
  <si>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</si>
  <si>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</si>
  <si>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</si>
  <si>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</si>
  <si>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</si>
  <si>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</si>
  <si>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</si>
  <si>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</si>
  <si>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</si>
  <si>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</si>
  <si>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</si>
  <si>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</si>
  <si>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</si>
  <si>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</si>
  <si>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</si>
  <si>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</si>
  <si>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</si>
  <si>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</si>
  <si>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</si>
  <si>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</si>
  <si>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</si>
  <si>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</si>
  <si>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</si>
  <si>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</si>
  <si>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</si>
  <si>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</si>
  <si>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</si>
  <si>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</si>
  <si>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</si>
  <si>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</si>
  <si>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</si>
  <si>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</si>
  <si>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</si>
  <si>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</si>
  <si>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</si>
  <si>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</si>
  <si>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</si>
  <si>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</si>
  <si>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</si>
  <si>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</si>
  <si>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</si>
  <si>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</si>
  <si>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</si>
  <si>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</si>
  <si>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</si>
  <si>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</si>
  <si>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</si>
  <si>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</si>
  <si>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</si>
  <si>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</si>
  <si>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</si>
  <si>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</si>
  <si>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</si>
  <si>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</si>
  <si>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</si>
  <si>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</si>
  <si>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</si>
  <si>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</si>
  <si>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</si>
  <si>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</si>
  <si>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</si>
  <si>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</si>
  <si>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</si>
  <si>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</si>
  <si>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</si>
  <si>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</si>
  <si>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</si>
  <si>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</si>
  <si>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</si>
  <si>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</si>
  <si>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</si>
  <si>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</si>
  <si>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</si>
  <si>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</si>
  <si>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</si>
  <si>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</si>
  <si>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</si>
  <si>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</si>
  <si>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</si>
  <si>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</si>
  <si>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</si>
  <si>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</si>
  <si>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</si>
  <si>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</si>
  <si>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</si>
  <si>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</si>
  <si>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</si>
  <si>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</si>
  <si>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</si>
  <si>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</si>
  <si>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</si>
  <si>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</si>
  <si>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</si>
  <si>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</si>
  <si>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</si>
  <si>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</si>
  <si>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</si>
  <si>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</si>
  <si>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</si>
  <si>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</si>
  <si>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</si>
  <si>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</si>
  <si>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</si>
  <si>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</si>
  <si>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</si>
  <si>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</si>
  <si>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</si>
  <si>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</si>
  <si>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</si>
  <si>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</si>
  <si>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</si>
  <si>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</si>
  <si>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</si>
  <si>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</si>
  <si>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</si>
  <si>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</si>
  <si>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</si>
  <si>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</si>
  <si>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</si>
  <si>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</si>
  <si>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</si>
  <si>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</si>
  <si>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</si>
  <si>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</si>
  <si>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</si>
  <si>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</si>
  <si>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</si>
  <si>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</si>
  <si>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</si>
  <si>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</si>
  <si>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</si>
  <si>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</si>
  <si>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</si>
  <si>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</si>
  <si>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</si>
  <si>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</si>
  <si>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</si>
  <si>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</si>
  <si>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</si>
  <si>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</si>
  <si>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</si>
  <si>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</si>
  <si>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</si>
  <si>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</si>
  <si>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</si>
  <si>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</si>
  <si>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</si>
  <si>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</si>
  <si>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</si>
  <si>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</si>
  <si>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</si>
  <si>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</si>
  <si>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</si>
  <si>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</si>
  <si>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</si>
  <si>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</si>
  <si>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</si>
  <si>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</si>
  <si>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</si>
  <si>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</si>
  <si>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</si>
  <si>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</si>
  <si>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</si>
  <si>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</si>
  <si>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</si>
  <si>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</si>
  <si>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</si>
  <si>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</si>
  <si>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</si>
  <si>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</si>
  <si>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</si>
  <si>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</si>
  <si>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</si>
  <si>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</si>
  <si>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</si>
  <si>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</si>
  <si>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</si>
  <si>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</si>
  <si>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</si>
  <si>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</si>
  <si>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</si>
  <si>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</si>
  <si>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</si>
  <si>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</si>
  <si>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</si>
  <si>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</si>
  <si>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</si>
  <si>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</si>
  <si>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</si>
  <si>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</si>
  <si>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</si>
  <si>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</si>
  <si>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</si>
  <si>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</si>
  <si>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</si>
  <si>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</si>
  <si>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</si>
  <si>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</si>
  <si>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</si>
  <si>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</si>
  <si>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</si>
  <si>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</si>
  <si>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</si>
  <si>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</si>
  <si>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</si>
  <si>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</si>
  <si>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</si>
  <si>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</si>
  <si>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</si>
  <si>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</si>
  <si>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</si>
  <si>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</si>
  <si>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</si>
  <si>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</si>
  <si>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</si>
  <si>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</si>
  <si>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</si>
  <si>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</si>
  <si>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</si>
  <si>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</si>
  <si>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</si>
  <si>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</si>
  <si>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</si>
  <si>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</si>
  <si>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</si>
  <si>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</si>
  <si>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</si>
  <si>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</si>
  <si>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</si>
  <si>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</si>
  <si>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</si>
  <si>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</si>
  <si>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</si>
  <si>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</si>
  <si>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</si>
  <si>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</si>
  <si>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</si>
  <si>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</si>
  <si>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</si>
  <si>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</si>
  <si>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</si>
  <si>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</si>
  <si>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</si>
  <si>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</si>
  <si>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</si>
  <si>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</si>
  <si>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</si>
  <si>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</si>
  <si>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</si>
  <si>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</si>
  <si>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</si>
  <si>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</si>
  <si>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</si>
  <si>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</si>
  <si>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</si>
  <si>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</si>
  <si>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</si>
  <si>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</si>
  <si>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</si>
  <si>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</si>
  <si>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</si>
  <si>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</si>
  <si>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</si>
  <si>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</si>
  <si>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</si>
  <si>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</si>
  <si>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</si>
  <si>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</si>
  <si>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</si>
  <si>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</si>
  <si>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</si>
  <si>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</si>
  <si>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</si>
  <si>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</si>
  <si>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</si>
  <si>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</si>
  <si>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</si>
  <si>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</si>
  <si>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</si>
  <si>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</si>
  <si>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</si>
  <si>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</si>
  <si>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</si>
  <si>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</si>
  <si>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</si>
  <si>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</si>
  <si>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</si>
  <si>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</si>
  <si>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</si>
  <si>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</si>
  <si>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</si>
  <si>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</si>
  <si>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</si>
  <si>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</si>
  <si>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</si>
  <si>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</si>
  <si>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</si>
  <si>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</si>
  <si>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</si>
  <si>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</si>
  <si>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</si>
  <si>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</si>
  <si>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</si>
  <si>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</si>
  <si>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</si>
  <si>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</si>
  <si>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</si>
  <si>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</si>
  <si>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</si>
  <si>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</si>
  <si>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</si>
  <si>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</si>
  <si>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</si>
  <si>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</si>
  <si>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</si>
  <si>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</si>
  <si>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</si>
  <si>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</si>
  <si>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</si>
  <si>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</si>
  <si>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</si>
  <si>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</si>
  <si>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</si>
  <si>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</si>
  <si>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</si>
  <si>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</si>
  <si>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</si>
  <si>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</si>
  <si>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</si>
  <si>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</si>
  <si>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</si>
  <si>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</si>
  <si>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</si>
  <si>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</si>
  <si>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</si>
  <si>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</si>
  <si>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</si>
  <si>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</si>
  <si>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</si>
  <si>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</si>
  <si>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</si>
  <si>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</si>
  <si>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</si>
  <si>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</si>
  <si>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</si>
  <si>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</si>
  <si>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</si>
  <si>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</si>
  <si>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</si>
  <si>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</si>
  <si>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</si>
  <si>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</si>
  <si>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</si>
  <si>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</si>
  <si>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</si>
  <si>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</si>
  <si>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</si>
  <si>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</si>
  <si>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</si>
  <si>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</si>
  <si>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</si>
  <si>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</si>
  <si>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</si>
  <si>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</si>
  <si>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</si>
  <si>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</si>
  <si>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</si>
  <si>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</si>
  <si>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</si>
  <si>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</si>
  <si>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</si>
  <si>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</si>
  <si>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</si>
  <si>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</si>
  <si>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</si>
  <si>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</si>
  <si>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</si>
  <si>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</si>
  <si>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</si>
  <si>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</si>
  <si>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</si>
  <si>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</si>
  <si>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</si>
  <si>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</si>
  <si>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</si>
  <si>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</si>
  <si>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</si>
  <si>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</si>
  <si>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</si>
  <si>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</si>
  <si>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</si>
  <si>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</si>
  <si>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</si>
  <si>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</si>
  <si>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</si>
  <si>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</si>
  <si>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</si>
  <si>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</si>
  <si>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</si>
  <si>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</si>
  <si>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</si>
  <si>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</si>
  <si>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</si>
  <si>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</si>
  <si>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</si>
  <si>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</si>
  <si>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</si>
  <si>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</si>
  <si>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</si>
  <si>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</si>
  <si>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</si>
  <si>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</si>
  <si>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</si>
  <si>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</si>
  <si>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</si>
  <si>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</si>
  <si>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</si>
  <si>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</si>
  <si>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</si>
  <si>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</si>
  <si>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</si>
  <si>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</si>
  <si>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</si>
  <si>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</si>
  <si>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</si>
  <si>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</si>
  <si>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</si>
  <si>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</si>
  <si>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</si>
  <si>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</si>
  <si>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</si>
  <si>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</si>
  <si>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</si>
  <si>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</si>
  <si>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</si>
  <si>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</si>
  <si>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</si>
  <si>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</si>
  <si>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</si>
  <si>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</si>
  <si>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</si>
  <si>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</si>
  <si>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</si>
  <si>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</si>
  <si>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</si>
  <si>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</si>
  <si>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</si>
  <si>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</si>
  <si>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</si>
  <si>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</si>
  <si>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</si>
  <si>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</si>
  <si>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</si>
  <si>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</si>
  <si>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</si>
  <si>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</si>
  <si>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</si>
  <si>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</si>
  <si>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</si>
  <si>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</si>
  <si>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</si>
  <si>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</si>
  <si>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</si>
  <si>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</si>
  <si>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</si>
  <si>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</si>
  <si>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</si>
  <si>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</si>
  <si>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</si>
  <si>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</si>
  <si>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</si>
  <si>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</si>
  <si>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</si>
  <si>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</si>
  <si>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</si>
  <si>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</si>
  <si>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</si>
  <si>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</si>
  <si>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</si>
  <si>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</si>
  <si>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</si>
  <si>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</si>
  <si>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</si>
  <si>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</si>
  <si>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</si>
  <si>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</si>
  <si>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</si>
  <si>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</si>
  <si>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</si>
  <si>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</si>
  <si>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</si>
  <si>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</si>
  <si>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</si>
  <si>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</si>
  <si>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</si>
  <si>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</si>
  <si>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</si>
  <si>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</si>
  <si>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</si>
  <si>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</si>
  <si>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</si>
  <si>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</si>
  <si>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</si>
  <si>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</si>
  <si>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</si>
  <si>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</si>
  <si>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</si>
  <si>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</si>
  <si>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</si>
  <si>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</si>
  <si>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</si>
  <si>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</si>
  <si>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</si>
  <si>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</si>
  <si>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</si>
  <si>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</si>
  <si>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</si>
  <si>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</si>
  <si>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</si>
  <si>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</si>
  <si>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</si>
  <si>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</si>
  <si>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</si>
  <si>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</si>
  <si>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</si>
  <si>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</si>
  <si>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</si>
  <si>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</si>
  <si>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</si>
  <si>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</si>
  <si>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</si>
  <si>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</si>
  <si>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</si>
  <si>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</si>
  <si>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</si>
  <si>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</si>
  <si>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</si>
  <si>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</si>
  <si>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</si>
  <si>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</si>
  <si>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</si>
  <si>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</si>
  <si>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</si>
  <si>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</si>
  <si>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</si>
  <si>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</si>
  <si>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</si>
  <si>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</si>
  <si>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</si>
  <si>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</si>
  <si>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</si>
  <si>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</si>
  <si>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</si>
  <si>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</si>
  <si>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</si>
  <si>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</si>
  <si>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</si>
  <si>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</si>
  <si>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</si>
  <si>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</si>
  <si>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</si>
  <si>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</si>
  <si>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</si>
  <si>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</si>
  <si>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</si>
  <si>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</si>
  <si>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</si>
  <si>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</si>
  <si>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</si>
  <si>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</si>
  <si>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</si>
  <si>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</si>
  <si>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</si>
  <si>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</si>
  <si>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</si>
  <si>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</si>
  <si>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</si>
  <si>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</si>
  <si>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</si>
  <si>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</si>
  <si>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</si>
  <si>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</si>
  <si>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</si>
  <si>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</si>
  <si>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</si>
  <si>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</si>
  <si>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</si>
  <si>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</si>
  <si>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</si>
  <si>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</si>
  <si>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</si>
  <si>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</si>
  <si>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</si>
  <si>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</si>
  <si>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</si>
  <si>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</si>
  <si>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</si>
  <si>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</si>
  <si>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</si>
  <si>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</si>
  <si>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</si>
  <si>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</si>
  <si>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</si>
  <si>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</si>
  <si>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</si>
  <si>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</si>
  <si>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</si>
  <si>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</si>
  <si>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</si>
  <si>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</si>
  <si>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</si>
  <si>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</si>
  <si>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</si>
  <si>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</si>
  <si>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</si>
  <si>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</si>
  <si>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</si>
  <si>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</si>
  <si>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</si>
  <si>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</si>
  <si>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</si>
  <si>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</si>
  <si>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</si>
  <si>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</si>
  <si>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</si>
  <si>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</si>
  <si>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</si>
  <si>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</si>
  <si>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</si>
  <si>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</si>
  <si>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</si>
  <si>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</si>
  <si>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</si>
  <si>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</si>
  <si>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</si>
  <si>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</si>
  <si>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</si>
  <si>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</si>
  <si>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</si>
  <si>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</si>
  <si>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</si>
  <si>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</si>
  <si>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</si>
  <si>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</si>
  <si>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</si>
  <si>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</si>
  <si>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</si>
  <si>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</si>
  <si>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</si>
  <si>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</si>
  <si>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</si>
  <si>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</si>
  <si>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</si>
  <si>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</si>
  <si>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</si>
  <si>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</si>
  <si>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</si>
  <si>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</si>
  <si>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</si>
  <si>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</si>
  <si>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</si>
  <si>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</si>
  <si>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</si>
  <si>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</si>
  <si>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</si>
  <si>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</si>
  <si>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</si>
  <si>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</si>
  <si>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</si>
  <si>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</si>
  <si>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</si>
  <si>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</si>
  <si>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</si>
  <si>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</si>
  <si>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</si>
  <si>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</si>
  <si>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</si>
  <si>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</si>
  <si>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</si>
  <si>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</si>
  <si>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</si>
  <si>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</si>
  <si>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</si>
  <si>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</si>
  <si>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</si>
  <si>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</si>
  <si>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</si>
  <si>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</si>
  <si>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</si>
  <si>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</si>
  <si>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</si>
  <si>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</si>
  <si>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</si>
  <si>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</si>
  <si>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</si>
  <si>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</si>
  <si>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</si>
  <si>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</si>
  <si>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</si>
  <si>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</si>
  <si>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</si>
  <si>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</si>
  <si>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</si>
  <si>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</si>
  <si>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</si>
  <si>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</si>
  <si>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</si>
  <si>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</si>
  <si>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</si>
  <si>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</si>
  <si>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</si>
  <si>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</si>
  <si>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</si>
  <si>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</si>
  <si>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</si>
  <si>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</si>
  <si>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</si>
  <si>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</si>
  <si>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</si>
  <si>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</si>
  <si>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</si>
  <si>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</si>
  <si>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</si>
  <si>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</si>
  <si>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</si>
  <si>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</si>
  <si>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</si>
  <si>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</si>
  <si>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</si>
  <si>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</si>
  <si>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</si>
  <si>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</si>
  <si>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</si>
  <si>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</si>
  <si>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</si>
  <si>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</si>
  <si>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</si>
  <si>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</si>
  <si>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</si>
  <si>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</si>
  <si>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</si>
  <si>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</si>
  <si>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</si>
  <si>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</si>
  <si>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</si>
  <si>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</si>
  <si>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</si>
  <si>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</si>
  <si>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</si>
  <si>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</si>
  <si>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</si>
  <si>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</si>
  <si>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</si>
  <si>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</si>
  <si>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</si>
  <si>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</si>
  <si>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</si>
  <si>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</si>
  <si>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</si>
  <si>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</si>
  <si>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</si>
  <si>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</si>
  <si>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</si>
  <si>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</si>
  <si>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</si>
  <si>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</si>
  <si>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</si>
  <si>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</si>
  <si>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</si>
  <si>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</si>
  <si>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</si>
  <si>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</si>
  <si>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</si>
  <si>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</si>
  <si>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</si>
  <si>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</si>
  <si>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</si>
  <si>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</si>
  <si>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</si>
  <si>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</si>
  <si>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</si>
  <si>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</si>
  <si>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</si>
  <si>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</si>
  <si>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</si>
  <si>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</si>
  <si>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</si>
  <si>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</si>
  <si>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</si>
  <si>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</si>
  <si>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</si>
  <si>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</si>
  <si>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</si>
  <si>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</si>
  <si>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</si>
  <si>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</si>
  <si>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</si>
  <si>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</si>
  <si>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</si>
  <si>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</si>
  <si>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</si>
  <si>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</si>
  <si>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</si>
  <si>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</si>
  <si>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</si>
  <si>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</si>
  <si>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</si>
  <si>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</si>
  <si>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</si>
  <si>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</si>
  <si>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</si>
  <si>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</si>
  <si>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</si>
  <si>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</si>
  <si>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</si>
  <si>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</si>
  <si>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</si>
  <si>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</si>
  <si>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</si>
  <si>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</si>
  <si>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</si>
  <si>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</si>
  <si>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</si>
  <si>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</si>
  <si>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</si>
  <si>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</si>
  <si>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</si>
  <si>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</si>
  <si>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</si>
  <si>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</si>
  <si>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</si>
  <si>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</si>
  <si>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</si>
  <si>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</si>
  <si>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</si>
  <si>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</si>
  <si>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</si>
  <si>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</si>
  <si>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</si>
  <si>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</si>
  <si>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</si>
  <si>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</si>
  <si>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</si>
  <si>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</si>
  <si>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</si>
  <si>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</si>
  <si>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</si>
  <si>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</si>
  <si>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</si>
  <si>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</si>
  <si>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</si>
  <si>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</si>
  <si>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</si>
  <si>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</si>
  <si>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</si>
  <si>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</si>
  <si>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</si>
  <si>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</si>
  <si>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</si>
  <si>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</si>
  <si>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</si>
  <si>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</si>
  <si>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</si>
  <si>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</si>
  <si>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</si>
  <si>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</si>
  <si>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</si>
  <si>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</si>
  <si>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</si>
  <si>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</si>
  <si>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</si>
  <si>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</si>
  <si>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</si>
  <si>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</si>
  <si>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</si>
  <si>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</si>
  <si>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</si>
  <si>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</si>
  <si>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</si>
  <si>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</si>
  <si>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</si>
  <si>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</si>
  <si>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</si>
  <si>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</si>
  <si>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</si>
  <si>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</si>
  <si>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</si>
  <si>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</si>
  <si>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</si>
  <si>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</si>
  <si>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</si>
  <si>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</si>
  <si>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</si>
  <si>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</si>
  <si>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</si>
  <si>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</si>
  <si>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</si>
  <si>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</si>
  <si>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</si>
  <si>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</si>
  <si>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</si>
  <si>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</si>
  <si>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</si>
  <si>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</si>
  <si>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</si>
  <si>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</si>
  <si>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</si>
  <si>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</si>
  <si>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</si>
  <si>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</si>
  <si>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</si>
  <si>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</si>
  <si>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</si>
  <si>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</si>
  <si>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</si>
  <si>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</si>
  <si>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</si>
  <si>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</si>
  <si>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</si>
  <si>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</si>
  <si>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</si>
  <si>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</si>
  <si>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</si>
  <si>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</si>
  <si>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</si>
  <si>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</si>
  <si>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</si>
  <si>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</si>
  <si>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</si>
  <si>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</si>
  <si>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</si>
  <si>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</si>
  <si>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</si>
  <si>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</si>
  <si>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</si>
  <si>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</si>
  <si>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</si>
  <si>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</si>
  <si>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</si>
  <si>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</si>
  <si>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</si>
  <si>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</si>
  <si>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</si>
  <si>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</si>
  <si>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</si>
  <si>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</si>
  <si>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</si>
  <si>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</si>
  <si>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</si>
  <si>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</si>
  <si>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</si>
  <si>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</si>
  <si>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</si>
  <si>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</si>
  <si>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</si>
  <si>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</si>
  <si>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</si>
  <si>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</si>
  <si>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</si>
  <si>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</si>
  <si>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</si>
  <si>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</si>
  <si>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</si>
  <si>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</si>
  <si>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</si>
  <si>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</si>
  <si>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</si>
  <si>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</si>
  <si>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</si>
  <si>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</si>
  <si>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</si>
  <si>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</si>
  <si>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</si>
  <si>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</si>
  <si>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</si>
  <si>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</si>
  <si>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</si>
  <si>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</si>
  <si>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</si>
  <si>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</si>
  <si>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</si>
  <si>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</si>
  <si>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</si>
  <si>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</si>
  <si>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</si>
  <si>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</si>
  <si>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</si>
  <si>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</si>
  <si>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</si>
  <si>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</si>
  <si>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</si>
  <si>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</si>
  <si>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</si>
  <si>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</si>
  <si>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</si>
  <si>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</si>
  <si>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</si>
  <si>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</si>
  <si>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</si>
  <si>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</si>
  <si>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</si>
  <si>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</si>
  <si>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</si>
  <si>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</si>
  <si>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</si>
  <si>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</si>
  <si>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</si>
  <si>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</si>
  <si>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</si>
  <si>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</si>
  <si>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</si>
  <si>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</si>
  <si>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</si>
  <si>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</si>
  <si>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</si>
  <si>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</si>
  <si>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</si>
  <si>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</si>
  <si>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</si>
  <si>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</si>
  <si>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</si>
  <si>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</si>
  <si>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</si>
  <si>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</si>
  <si>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</si>
  <si>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</si>
  <si>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</si>
  <si>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</si>
  <si>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</si>
  <si>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</si>
  <si>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</si>
  <si>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</si>
  <si>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</si>
  <si>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</si>
  <si>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</si>
  <si>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</si>
  <si>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</si>
  <si>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</si>
  <si>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</si>
  <si>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</si>
  <si>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</si>
  <si>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</si>
  <si>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</si>
  <si>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</si>
  <si>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</si>
  <si>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</si>
  <si>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</si>
  <si>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</si>
  <si>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</si>
  <si>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</si>
  <si>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</si>
  <si>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</si>
  <si>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</si>
  <si>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</si>
  <si>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</si>
  <si>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</si>
  <si>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</si>
  <si>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</si>
  <si>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</si>
  <si>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</si>
  <si>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</si>
  <si>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</si>
  <si>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</si>
  <si>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</si>
  <si>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</si>
  <si>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</si>
  <si>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</si>
  <si>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</si>
  <si>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</si>
  <si>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</si>
  <si>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</si>
  <si>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</si>
  <si>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</si>
  <si>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</si>
  <si>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</si>
  <si>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</si>
  <si>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</si>
  <si>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</si>
  <si>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</si>
  <si>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</si>
  <si>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</si>
  <si>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</si>
  <si>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</si>
  <si>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</si>
  <si>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</si>
  <si>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</si>
  <si>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</si>
  <si>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</si>
  <si>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</si>
  <si>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</si>
  <si>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</si>
  <si>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</si>
  <si>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</si>
  <si>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</si>
  <si>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</si>
  <si>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</si>
  <si>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</si>
  <si>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</si>
  <si>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</si>
  <si>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</si>
  <si>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</si>
  <si>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</si>
  <si>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</si>
  <si>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</si>
  <si>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</si>
  <si>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</si>
  <si>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</si>
  <si>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</si>
  <si>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</si>
  <si>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</si>
  <si>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</si>
  <si>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</si>
  <si>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</si>
  <si>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</si>
  <si>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</si>
  <si>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</si>
  <si>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</si>
  <si>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</si>
  <si>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</si>
  <si>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</si>
  <si>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</si>
  <si>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</si>
  <si>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</si>
  <si>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</si>
  <si>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</si>
  <si>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</si>
  <si>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</si>
  <si>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</si>
  <si>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</si>
  <si>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</si>
  <si>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</si>
  <si>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</si>
  <si>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</si>
  <si>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</si>
  <si>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</si>
  <si>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</si>
  <si>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</si>
  <si>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</si>
  <si>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</si>
  <si>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</si>
  <si>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</si>
  <si>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</si>
  <si>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</si>
  <si>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</si>
  <si>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</si>
  <si>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</si>
  <si>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</si>
  <si>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</si>
  <si>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</si>
  <si>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</si>
  <si>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</si>
  <si>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</si>
  <si>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</si>
  <si>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</si>
  <si>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</si>
  <si>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</si>
  <si>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</si>
  <si>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</si>
  <si>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</si>
  <si>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</si>
  <si>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</si>
  <si>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</si>
  <si>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</si>
  <si>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</si>
  <si>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</si>
  <si>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</si>
  <si>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</si>
  <si>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</si>
  <si>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</si>
  <si>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</si>
  <si>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</si>
  <si>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</si>
  <si>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</si>
  <si>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</si>
  <si>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</si>
  <si>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</si>
  <si>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</si>
  <si>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</si>
  <si>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</si>
  <si>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</si>
  <si>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</si>
  <si>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</si>
  <si>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</si>
  <si>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</si>
  <si>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</si>
  <si>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</si>
  <si>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</si>
  <si>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</si>
  <si>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</si>
  <si>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</si>
  <si>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</si>
  <si>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</si>
  <si>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</si>
  <si>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</si>
  <si>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</si>
  <si>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</si>
  <si>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</si>
  <si>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</si>
  <si>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</si>
  <si>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</si>
  <si>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</si>
  <si>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</si>
  <si>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</si>
  <si>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</si>
  <si>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</si>
  <si>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</si>
  <si>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</si>
  <si>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</si>
  <si>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</si>
  <si>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</si>
  <si>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</si>
  <si>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</si>
  <si>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</si>
  <si>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</si>
  <si>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</si>
  <si>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</si>
  <si>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</si>
  <si>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</si>
  <si>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</si>
  <si>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</si>
  <si>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</si>
  <si>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</si>
  <si>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</si>
  <si>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</si>
  <si>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</si>
  <si>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</si>
  <si>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</si>
  <si>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</si>
  <si>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</si>
  <si>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</si>
  <si>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</si>
  <si>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</si>
  <si>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</si>
  <si>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</si>
  <si>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</si>
  <si>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</si>
  <si>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</si>
  <si>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</si>
  <si>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</si>
  <si>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</si>
  <si>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</si>
  <si>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</si>
  <si>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</si>
  <si>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</si>
  <si>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</si>
  <si>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</si>
  <si>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</si>
  <si>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</si>
  <si>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</si>
  <si>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</si>
  <si>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</si>
  <si>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</si>
  <si>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</si>
  <si>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</si>
  <si>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</si>
  <si>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</si>
  <si>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</si>
  <si>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</si>
  <si>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</si>
  <si>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</si>
  <si>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</si>
  <si>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</si>
  <si>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</si>
  <si>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</si>
  <si>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</si>
  <si>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</si>
  <si>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</si>
  <si>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</si>
  <si>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</si>
  <si>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</si>
  <si>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</si>
  <si>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</si>
  <si>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</si>
  <si>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</si>
  <si>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</si>
  <si>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</si>
  <si>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</si>
  <si>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</si>
  <si>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</si>
  <si>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</si>
  <si>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</si>
  <si>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</si>
  <si>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</si>
  <si>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</si>
  <si>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</si>
  <si>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</si>
  <si>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</si>
  <si>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</si>
  <si>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</si>
  <si>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</si>
  <si>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</si>
  <si>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</si>
  <si>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</si>
  <si>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</si>
  <si>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</si>
  <si>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</si>
  <si>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</si>
  <si>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</si>
  <si>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</si>
  <si>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</si>
  <si>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</si>
  <si>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</si>
  <si>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</si>
  <si>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</si>
  <si>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</si>
  <si>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</si>
  <si>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</si>
  <si>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</si>
  <si>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</si>
  <si>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</si>
  <si>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</si>
  <si>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</si>
  <si>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</si>
  <si>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</si>
  <si>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</si>
  <si>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</si>
  <si>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</si>
  <si>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</si>
  <si>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</si>
  <si>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</si>
  <si>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</si>
  <si>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</si>
  <si>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</si>
  <si>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</si>
  <si>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</si>
  <si>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</si>
  <si>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</si>
  <si>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</si>
  <si>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</si>
  <si>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</si>
  <si>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</si>
  <si>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</si>
  <si>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</si>
  <si>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</si>
  <si>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</si>
  <si>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</si>
  <si>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</si>
  <si>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</si>
  <si>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</si>
  <si>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</si>
  <si>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</si>
  <si>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</si>
  <si>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</si>
  <si>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</si>
  <si>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</si>
  <si>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</si>
  <si>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</si>
  <si>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</si>
  <si>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</si>
  <si>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</si>
  <si>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</si>
  <si>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</si>
  <si>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</si>
  <si>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</si>
  <si>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</si>
  <si>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</si>
  <si>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</si>
  <si>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</si>
  <si>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</si>
  <si>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</si>
  <si>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</si>
  <si>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</si>
  <si>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</si>
  <si>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</si>
  <si>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</si>
  <si>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</si>
  <si>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</si>
  <si>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</si>
  <si>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</si>
  <si>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</si>
  <si>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</si>
  <si>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</si>
  <si>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</si>
  <si>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</si>
  <si>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</si>
  <si>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</si>
  <si>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</si>
  <si>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</si>
  <si>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</si>
  <si>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</si>
  <si>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</si>
  <si>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</si>
  <si>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</si>
  <si>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</si>
  <si>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</si>
  <si>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</si>
  <si>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</si>
  <si>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</si>
  <si>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</si>
  <si>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</si>
  <si>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</si>
  <si>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</si>
  <si>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</si>
  <si>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</si>
  <si>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</si>
  <si>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</si>
  <si>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</si>
  <si>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</si>
  <si>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</si>
  <si>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</si>
  <si>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</si>
  <si>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</si>
  <si>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</si>
  <si>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</si>
  <si>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</si>
  <si>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</si>
  <si>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</si>
  <si>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</si>
  <si>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</si>
  <si>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</si>
  <si>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</si>
  <si>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</si>
  <si>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</si>
  <si>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</si>
  <si>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</si>
  <si>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</si>
  <si>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</si>
  <si>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</si>
  <si>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</si>
  <si>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</si>
  <si>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</si>
  <si>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</si>
  <si>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</si>
  <si>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</si>
  <si>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</si>
  <si>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</si>
  <si>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</si>
  <si>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</si>
  <si>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</si>
  <si>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</si>
  <si>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</si>
  <si>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</si>
  <si>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</si>
  <si>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</si>
  <si>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</si>
  <si>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</si>
  <si>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</si>
  <si>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</si>
  <si>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</si>
  <si>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</si>
  <si>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</si>
  <si>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</si>
  <si>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</si>
  <si>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</si>
  <si>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</si>
  <si>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</si>
  <si>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</si>
  <si>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</si>
  <si>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</si>
  <si>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</si>
  <si>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</si>
  <si>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</si>
  <si>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</si>
  <si>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</si>
  <si>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</si>
  <si>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</si>
  <si>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</si>
  <si>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</si>
  <si>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</si>
  <si>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</si>
  <si>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</si>
  <si>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</si>
  <si>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</si>
  <si>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</si>
  <si>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</si>
  <si>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</si>
  <si>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</si>
  <si>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</si>
  <si>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</si>
  <si>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</si>
  <si>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</si>
  <si>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</si>
  <si>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</si>
  <si>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</si>
  <si>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</si>
  <si>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</si>
  <si>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</si>
  <si>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</si>
  <si>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</si>
  <si>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</si>
  <si>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</si>
  <si>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</si>
  <si>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</si>
  <si>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</si>
  <si>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</si>
  <si>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</si>
  <si>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</si>
  <si>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</si>
  <si>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</si>
  <si>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</si>
  <si>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</si>
  <si>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</si>
  <si>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</si>
  <si>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</si>
  <si>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</si>
  <si>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</si>
  <si>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</si>
  <si>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</si>
  <si>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</si>
  <si>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</si>
  <si>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</si>
  <si>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</si>
  <si>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</si>
  <si>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</si>
  <si>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</si>
  <si>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</si>
  <si>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</si>
  <si>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</si>
  <si>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</si>
  <si>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</si>
  <si>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</si>
  <si>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</si>
  <si>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</si>
  <si>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</si>
  <si>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</si>
  <si>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</si>
  <si>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</si>
  <si>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</si>
  <si>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</si>
  <si>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</si>
  <si>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</si>
  <si>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</si>
  <si>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</si>
  <si>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</si>
  <si>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</si>
  <si>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</si>
  <si>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</si>
  <si>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</si>
  <si>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</si>
  <si>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</si>
  <si>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</si>
  <si>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</si>
  <si>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</si>
  <si>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</si>
  <si>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</si>
  <si>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</si>
  <si>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</si>
  <si>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</si>
  <si>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</si>
  <si>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</si>
  <si>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</si>
  <si>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</si>
  <si>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</si>
  <si>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</si>
  <si>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</si>
  <si>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</si>
  <si>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</si>
  <si>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</si>
  <si>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</si>
  <si>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</si>
  <si>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</si>
  <si>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</si>
  <si>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</si>
  <si>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</si>
  <si>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</si>
  <si>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</si>
  <si>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</si>
  <si>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</si>
  <si>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</si>
  <si>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</si>
  <si>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</si>
  <si>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</si>
  <si>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</si>
  <si>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</si>
  <si>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</si>
  <si>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</si>
  <si>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</si>
  <si>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</si>
  <si>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</si>
  <si>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</si>
  <si>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</si>
  <si>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Поморавска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</si>
</sst>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2495</c:v>
                </c:pt>
                <c:pt idx="1">
                  <c:v>3509</c:v>
                </c:pt>
                <c:pt idx="2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2743</c:v>
                </c:pt>
                <c:pt idx="1">
                  <c:v>3930</c:v>
                </c:pt>
                <c:pt idx="2">
                  <c:v>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317312"/>
        <c:axId val="106318848"/>
      </c:barChart>
      <c:catAx>
        <c:axId val="1063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18848"/>
        <c:crosses val="autoZero"/>
        <c:auto val="1"/>
        <c:lblAlgn val="ctr"/>
        <c:lblOffset val="100"/>
        <c:noMultiLvlLbl val="0"/>
      </c:catAx>
      <c:valAx>
        <c:axId val="10631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17312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14584</c:v>
                </c:pt>
                <c:pt idx="1">
                  <c:v>14489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74368"/>
        <c:axId val="108475904"/>
      </c:barChart>
      <c:catAx>
        <c:axId val="10847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475904"/>
        <c:crosses val="autoZero"/>
        <c:auto val="1"/>
        <c:lblAlgn val="ctr"/>
        <c:lblOffset val="100"/>
        <c:noMultiLvlLbl val="0"/>
      </c:catAx>
      <c:valAx>
        <c:axId val="10847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7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4575</c:v>
                </c:pt>
                <c:pt idx="1">
                  <c:v>3964</c:v>
                </c:pt>
                <c:pt idx="2">
                  <c:v>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88576"/>
        <c:axId val="108490112"/>
      </c:barChart>
      <c:catAx>
        <c:axId val="10848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90112"/>
        <c:crosses val="autoZero"/>
        <c:auto val="1"/>
        <c:lblAlgn val="ctr"/>
        <c:lblOffset val="100"/>
        <c:noMultiLvlLbl val="0"/>
      </c:catAx>
      <c:valAx>
        <c:axId val="10849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8857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169</c:v>
                </c:pt>
                <c:pt idx="1">
                  <c:v>185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17632"/>
        <c:axId val="108519424"/>
      </c:barChart>
      <c:catAx>
        <c:axId val="108517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19424"/>
        <c:crosses val="autoZero"/>
        <c:auto val="1"/>
        <c:lblAlgn val="ctr"/>
        <c:lblOffset val="100"/>
        <c:noMultiLvlLbl val="0"/>
      </c:catAx>
      <c:valAx>
        <c:axId val="1085194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51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297</c:v>
                </c:pt>
                <c:pt idx="1">
                  <c:v>320</c:v>
                </c:pt>
                <c:pt idx="2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40288"/>
        <c:axId val="108541824"/>
      </c:barChart>
      <c:catAx>
        <c:axId val="1085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41824"/>
        <c:crosses val="autoZero"/>
        <c:auto val="1"/>
        <c:lblAlgn val="ctr"/>
        <c:lblOffset val="100"/>
        <c:noMultiLvlLbl val="0"/>
      </c:catAx>
      <c:valAx>
        <c:axId val="10854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402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182</c:v>
                </c:pt>
                <c:pt idx="1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72672"/>
        <c:axId val="108574208"/>
      </c:barChart>
      <c:catAx>
        <c:axId val="108572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4208"/>
        <c:crosses val="autoZero"/>
        <c:auto val="1"/>
        <c:lblAlgn val="ctr"/>
        <c:lblOffset val="100"/>
        <c:noMultiLvlLbl val="0"/>
      </c:catAx>
      <c:valAx>
        <c:axId val="108574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970.89200000000005</c:v>
                </c:pt>
                <c:pt idx="1">
                  <c:v>1197.326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88416"/>
        <c:axId val="108934272"/>
      </c:barChart>
      <c:catAx>
        <c:axId val="108588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34272"/>
        <c:crosses val="autoZero"/>
        <c:auto val="1"/>
        <c:lblAlgn val="ctr"/>
        <c:lblOffset val="100"/>
        <c:noMultiLvlLbl val="0"/>
      </c:catAx>
      <c:valAx>
        <c:axId val="108934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8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54335</c:v>
                </c:pt>
                <c:pt idx="1">
                  <c:v>50803</c:v>
                </c:pt>
                <c:pt idx="2">
                  <c:v>48509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46944"/>
        <c:axId val="108948480"/>
      </c:barChart>
      <c:catAx>
        <c:axId val="1089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48480"/>
        <c:crosses val="autoZero"/>
        <c:auto val="1"/>
        <c:lblAlgn val="ctr"/>
        <c:lblOffset val="100"/>
        <c:noMultiLvlLbl val="0"/>
      </c:catAx>
      <c:valAx>
        <c:axId val="1089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4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65248"/>
        <c:axId val="108971136"/>
      </c:barChart>
      <c:catAx>
        <c:axId val="1089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71136"/>
        <c:crosses val="autoZero"/>
        <c:auto val="1"/>
        <c:lblAlgn val="ctr"/>
        <c:lblOffset val="100"/>
        <c:noMultiLvlLbl val="0"/>
      </c:catAx>
      <c:valAx>
        <c:axId val="1089711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65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11.8</c:v>
                </c:pt>
                <c:pt idx="1">
                  <c:v>6.1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139456"/>
        <c:axId val="109140992"/>
      </c:barChart>
      <c:catAx>
        <c:axId val="10913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40992"/>
        <c:crosses val="autoZero"/>
        <c:auto val="1"/>
        <c:lblAlgn val="ctr"/>
        <c:lblOffset val="100"/>
        <c:noMultiLvlLbl val="0"/>
      </c:catAx>
      <c:valAx>
        <c:axId val="10914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39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15.505732233356841</c:v>
                </c:pt>
                <c:pt idx="1">
                  <c:v>58.185038788932445</c:v>
                </c:pt>
                <c:pt idx="2">
                  <c:v>26.309228977710713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546</c:v>
                </c:pt>
                <c:pt idx="1">
                  <c:v>773</c:v>
                </c:pt>
                <c:pt idx="2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212</c:v>
                </c:pt>
                <c:pt idx="1">
                  <c:v>217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335616"/>
        <c:axId val="106341504"/>
      </c:barChart>
      <c:catAx>
        <c:axId val="1063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41504"/>
        <c:crosses val="autoZero"/>
        <c:auto val="1"/>
        <c:lblAlgn val="ctr"/>
        <c:lblOffset val="100"/>
        <c:noMultiLvlLbl val="0"/>
      </c:catAx>
      <c:valAx>
        <c:axId val="10634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33561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200</c:v>
                </c:pt>
                <c:pt idx="1">
                  <c:v>202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400832"/>
        <c:axId val="109402368"/>
      </c:barChart>
      <c:catAx>
        <c:axId val="1094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02368"/>
        <c:crosses val="autoZero"/>
        <c:auto val="1"/>
        <c:lblAlgn val="ctr"/>
        <c:lblOffset val="100"/>
        <c:noMultiLvlLbl val="0"/>
      </c:catAx>
      <c:valAx>
        <c:axId val="1094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400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442176"/>
        <c:axId val="109443712"/>
      </c:barChart>
      <c:catAx>
        <c:axId val="1094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43712"/>
        <c:crosses val="autoZero"/>
        <c:auto val="1"/>
        <c:lblAlgn val="ctr"/>
        <c:lblOffset val="100"/>
        <c:noMultiLvlLbl val="0"/>
      </c:catAx>
      <c:valAx>
        <c:axId val="1094437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4421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97.5</c:v>
                </c:pt>
                <c:pt idx="1">
                  <c:v>91.3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91.7</c:v>
                </c:pt>
                <c:pt idx="1">
                  <c:v>100.2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79424"/>
        <c:axId val="109480960"/>
      </c:barChart>
      <c:catAx>
        <c:axId val="10947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80960"/>
        <c:crosses val="autoZero"/>
        <c:auto val="1"/>
        <c:lblAlgn val="ctr"/>
        <c:lblOffset val="100"/>
        <c:noMultiLvlLbl val="0"/>
      </c:catAx>
      <c:valAx>
        <c:axId val="109480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794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4257</c:v>
                </c:pt>
                <c:pt idx="1">
                  <c:v>3829</c:v>
                </c:pt>
                <c:pt idx="2">
                  <c:v>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514752"/>
        <c:axId val="109516288"/>
      </c:barChart>
      <c:catAx>
        <c:axId val="109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16288"/>
        <c:crosses val="autoZero"/>
        <c:auto val="1"/>
        <c:lblAlgn val="ctr"/>
        <c:lblOffset val="100"/>
        <c:noMultiLvlLbl val="0"/>
      </c:catAx>
      <c:valAx>
        <c:axId val="10951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1475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148</c:v>
                </c:pt>
                <c:pt idx="1">
                  <c:v>123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153</c:v>
                </c:pt>
                <c:pt idx="1">
                  <c:v>144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43424"/>
        <c:axId val="109544960"/>
      </c:barChart>
      <c:catAx>
        <c:axId val="1095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44960"/>
        <c:crosses val="autoZero"/>
        <c:auto val="1"/>
        <c:lblAlgn val="ctr"/>
        <c:lblOffset val="100"/>
        <c:noMultiLvlLbl val="0"/>
      </c:catAx>
      <c:valAx>
        <c:axId val="1095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4342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695</c:v>
                </c:pt>
                <c:pt idx="1">
                  <c:v>750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888</c:v>
                </c:pt>
                <c:pt idx="1">
                  <c:v>939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01152"/>
        <c:axId val="109602688"/>
      </c:barChart>
      <c:catAx>
        <c:axId val="109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02688"/>
        <c:crosses val="autoZero"/>
        <c:auto val="1"/>
        <c:lblAlgn val="ctr"/>
        <c:lblOffset val="100"/>
        <c:noMultiLvlLbl val="0"/>
      </c:catAx>
      <c:valAx>
        <c:axId val="10960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1.8571670684970449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2.025006423818974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2.2218213030238418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2.3891139503479795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2.4629195300498048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2.5646072176389865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2.5465658537118738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2.9068464242563405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3.1594255192359206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3.4524610060520571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3.4951042298797788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3.4945575218819878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4.1588077391984166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4.738318216857194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4.1992641310349725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2.4448781661226922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1.9528409681105225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1.4066796783170141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89088"/>
        <c:axId val="109703168"/>
      </c:barChart>
      <c:catAx>
        <c:axId val="109689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703168"/>
        <c:crosses val="autoZero"/>
        <c:auto val="1"/>
        <c:lblAlgn val="ctr"/>
        <c:lblOffset val="100"/>
        <c:noMultiLvlLbl val="0"/>
      </c:catAx>
      <c:valAx>
        <c:axId val="109703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9689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1.928239108209914</c:v>
                </c:pt>
                <c:pt idx="1">
                  <c:v>2.1737109992182075</c:v>
                </c:pt>
                <c:pt idx="2">
                  <c:v>2.3338964425710587</c:v>
                </c:pt>
                <c:pt idx="3">
                  <c:v>2.5766347935903955</c:v>
                </c:pt>
                <c:pt idx="4">
                  <c:v>2.5460191457140824</c:v>
                </c:pt>
                <c:pt idx="5">
                  <c:v>2.6903500571309857</c:v>
                </c:pt>
                <c:pt idx="6">
                  <c:v>2.796411408702498</c:v>
                </c:pt>
                <c:pt idx="7">
                  <c:v>3.0090808198433137</c:v>
                </c:pt>
                <c:pt idx="8">
                  <c:v>3.2075358230415554</c:v>
                </c:pt>
                <c:pt idx="9">
                  <c:v>3.4650352900012575</c:v>
                </c:pt>
                <c:pt idx="10">
                  <c:v>3.2693138267919726</c:v>
                </c:pt>
                <c:pt idx="11">
                  <c:v>3.2622066228206856</c:v>
                </c:pt>
                <c:pt idx="12">
                  <c:v>3.6979328970603511</c:v>
                </c:pt>
                <c:pt idx="13">
                  <c:v>4.1681017751608689</c:v>
                </c:pt>
                <c:pt idx="14">
                  <c:v>3.5273600017494653</c:v>
                </c:pt>
                <c:pt idx="15">
                  <c:v>1.8178040926560712</c:v>
                </c:pt>
                <c:pt idx="16">
                  <c:v>1.2503211909487024</c:v>
                </c:pt>
                <c:pt idx="17">
                  <c:v>0.80366075675321058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043136"/>
        <c:axId val="110044672"/>
      </c:barChart>
      <c:catAx>
        <c:axId val="110043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0044672"/>
        <c:crosses val="autoZero"/>
        <c:auto val="1"/>
        <c:lblAlgn val="ctr"/>
        <c:lblOffset val="100"/>
        <c:noMultiLvlLbl val="0"/>
      </c:catAx>
      <c:valAx>
        <c:axId val="1100446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043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0.20331352640050346</c:v>
                </c:pt>
                <c:pt idx="1">
                  <c:v>0.21007855111041521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1.5066984545751596</c:v>
                </c:pt>
                <c:pt idx="1">
                  <c:v>0.53367780996372549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12.334353934963875</c:v>
                </c:pt>
                <c:pt idx="1">
                  <c:v>6.8125473002948924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24.298386803983977</c:v>
                </c:pt>
                <c:pt idx="1">
                  <c:v>21.110937133014954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45.469617939998308</c:v>
                </c:pt>
                <c:pt idx="1">
                  <c:v>56.851692371930376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5.061054567898247</c:v>
                </c:pt>
                <c:pt idx="1">
                  <c:v>4.75482136798977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11.126574772179932</c:v>
                </c:pt>
                <c:pt idx="1">
                  <c:v>9.7262454656958699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191744"/>
        <c:axId val="110193280"/>
      </c:barChart>
      <c:catAx>
        <c:axId val="11019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93280"/>
        <c:crosses val="autoZero"/>
        <c:auto val="1"/>
        <c:lblAlgn val="ctr"/>
        <c:lblOffset val="100"/>
        <c:noMultiLvlLbl val="0"/>
      </c:catAx>
      <c:valAx>
        <c:axId val="11019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91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32.175575752441574</c:v>
                </c:pt>
                <c:pt idx="1">
                  <c:v>26.922675435162713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30.126707894131744</c:v>
                </c:pt>
                <c:pt idx="1">
                  <c:v>35.628539366893705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37.500453824835716</c:v>
                </c:pt>
                <c:pt idx="1">
                  <c:v>37.195647068034134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0.19726252859096466</c:v>
                </c:pt>
                <c:pt idx="1">
                  <c:v>0.2531381299094444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253568"/>
        <c:axId val="110255104"/>
      </c:barChart>
      <c:catAx>
        <c:axId val="11025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55104"/>
        <c:crosses val="autoZero"/>
        <c:auto val="1"/>
        <c:lblAlgn val="ctr"/>
        <c:lblOffset val="100"/>
        <c:noMultiLvlLbl val="0"/>
      </c:catAx>
      <c:valAx>
        <c:axId val="11025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53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11377</c:v>
                </c:pt>
                <c:pt idx="1">
                  <c:v>10403</c:v>
                </c:pt>
                <c:pt idx="2">
                  <c:v>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8828</c:v>
                </c:pt>
                <c:pt idx="1">
                  <c:v>7960</c:v>
                </c:pt>
                <c:pt idx="2">
                  <c:v>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361600"/>
        <c:axId val="106363136"/>
      </c:barChart>
      <c:catAx>
        <c:axId val="1063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63136"/>
        <c:crosses val="autoZero"/>
        <c:auto val="1"/>
        <c:lblAlgn val="ctr"/>
        <c:lblOffset val="100"/>
        <c:noMultiLvlLbl val="0"/>
      </c:catAx>
      <c:valAx>
        <c:axId val="10636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616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7</c:v>
                </c:pt>
                <c:pt idx="1">
                  <c:v>10</c:v>
                </c:pt>
                <c:pt idx="2">
                  <c:v>59</c:v>
                </c:pt>
                <c:pt idx="3">
                  <c:v>97</c:v>
                </c:pt>
                <c:pt idx="4">
                  <c:v>104</c:v>
                </c:pt>
                <c:pt idx="5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57</c:v>
                </c:pt>
                <c:pt idx="3">
                  <c:v>48</c:v>
                </c:pt>
                <c:pt idx="4">
                  <c:v>60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0282624"/>
        <c:axId val="110284160"/>
      </c:barChart>
      <c:catAx>
        <c:axId val="11028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84160"/>
        <c:crosses val="autoZero"/>
        <c:auto val="1"/>
        <c:lblAlgn val="ctr"/>
        <c:lblOffset val="100"/>
        <c:noMultiLvlLbl val="0"/>
      </c:catAx>
      <c:valAx>
        <c:axId val="110284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8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1.02</c:v>
                </c:pt>
                <c:pt idx="1">
                  <c:v>0.32</c:v>
                </c:pt>
                <c:pt idx="3">
                  <c:v>0.47</c:v>
                </c:pt>
                <c:pt idx="4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329216"/>
        <c:axId val="110331008"/>
      </c:barChart>
      <c:catAx>
        <c:axId val="11032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31008"/>
        <c:crosses val="autoZero"/>
        <c:auto val="1"/>
        <c:lblAlgn val="ctr"/>
        <c:lblOffset val="100"/>
        <c:noMultiLvlLbl val="0"/>
      </c:catAx>
      <c:valAx>
        <c:axId val="110331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29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36.666666666666664</c:v>
                </c:pt>
                <c:pt idx="1">
                  <c:v>64.303964890131354</c:v>
                </c:pt>
                <c:pt idx="2">
                  <c:v>16.2644668800788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63.333333333333329</c:v>
                </c:pt>
                <c:pt idx="1">
                  <c:v>35.696035109868639</c:v>
                </c:pt>
                <c:pt idx="2">
                  <c:v>83.7355331199212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439808"/>
        <c:axId val="110445696"/>
      </c:barChart>
      <c:catAx>
        <c:axId val="11043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45696"/>
        <c:crosses val="autoZero"/>
        <c:auto val="1"/>
        <c:lblAlgn val="ctr"/>
        <c:lblOffset val="100"/>
        <c:noMultiLvlLbl val="0"/>
      </c:catAx>
      <c:valAx>
        <c:axId val="110445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39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719</c:v>
                </c:pt>
                <c:pt idx="1">
                  <c:v>648</c:v>
                </c:pt>
                <c:pt idx="2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726</c:v>
                </c:pt>
                <c:pt idx="1">
                  <c:v>674</c:v>
                </c:pt>
                <c:pt idx="2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10080"/>
        <c:axId val="110511616"/>
      </c:barChart>
      <c:catAx>
        <c:axId val="1105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11616"/>
        <c:crosses val="autoZero"/>
        <c:auto val="1"/>
        <c:lblAlgn val="ctr"/>
        <c:lblOffset val="100"/>
        <c:noMultiLvlLbl val="0"/>
      </c:catAx>
      <c:valAx>
        <c:axId val="110511616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510080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1970</c:v>
                </c:pt>
                <c:pt idx="1">
                  <c:v>2426</c:v>
                </c:pt>
                <c:pt idx="2">
                  <c:v>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2034</c:v>
                </c:pt>
                <c:pt idx="1">
                  <c:v>2499</c:v>
                </c:pt>
                <c:pt idx="2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67808"/>
        <c:axId val="110569344"/>
      </c:barChart>
      <c:catAx>
        <c:axId val="1105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69344"/>
        <c:crosses val="autoZero"/>
        <c:auto val="1"/>
        <c:lblAlgn val="ctr"/>
        <c:lblOffset val="100"/>
        <c:noMultiLvlLbl val="0"/>
      </c:catAx>
      <c:valAx>
        <c:axId val="11056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5678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27.692802620419382</c:v>
                </c:pt>
                <c:pt idx="1">
                  <c:v>30.834928161329945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27.666481443570323</c:v>
                </c:pt>
                <c:pt idx="1">
                  <c:v>27.887114741923508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15.637703623548679</c:v>
                </c:pt>
                <c:pt idx="1">
                  <c:v>17.992516210117397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12.818413125493521</c:v>
                </c:pt>
                <c:pt idx="1">
                  <c:v>14.336313519380731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7.7881437721170999</c:v>
                </c:pt>
                <c:pt idx="1">
                  <c:v>5.5242937530349341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8.3964554148509922</c:v>
                </c:pt>
                <c:pt idx="1">
                  <c:v>3.4248336142134876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658688"/>
        <c:axId val="110660224"/>
      </c:barChart>
      <c:catAx>
        <c:axId val="110658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660224"/>
        <c:crosses val="autoZero"/>
        <c:auto val="1"/>
        <c:lblAlgn val="ctr"/>
        <c:lblOffset val="100"/>
        <c:noMultiLvlLbl val="0"/>
      </c:catAx>
      <c:valAx>
        <c:axId val="110660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58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52.06</c:v>
                </c:pt>
                <c:pt idx="1">
                  <c:v>40.479999999999997</c:v>
                </c:pt>
                <c:pt idx="2">
                  <c:v>6.27</c:v>
                </c:pt>
                <c:pt idx="3">
                  <c:v>0.92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55.76</c:v>
                </c:pt>
                <c:pt idx="1">
                  <c:v>35.92</c:v>
                </c:pt>
                <c:pt idx="2">
                  <c:v>6.96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1156608"/>
        <c:axId val="111166592"/>
      </c:barChart>
      <c:catAx>
        <c:axId val="1111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166592"/>
        <c:crosses val="autoZero"/>
        <c:auto val="1"/>
        <c:lblAlgn val="ctr"/>
        <c:lblOffset val="100"/>
        <c:noMultiLvlLbl val="0"/>
      </c:catAx>
      <c:valAx>
        <c:axId val="1111665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1566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52970</c:v>
                </c:pt>
                <c:pt idx="1">
                  <c:v>59218</c:v>
                </c:pt>
                <c:pt idx="2">
                  <c:v>67644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04224"/>
        <c:axId val="111205760"/>
      </c:barChart>
      <c:catAx>
        <c:axId val="1112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205760"/>
        <c:crosses val="autoZero"/>
        <c:auto val="1"/>
        <c:lblAlgn val="ctr"/>
        <c:lblOffset val="100"/>
        <c:noMultiLvlLbl val="0"/>
      </c:catAx>
      <c:valAx>
        <c:axId val="11120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2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22992</c:v>
                </c:pt>
                <c:pt idx="1">
                  <c:v>23770</c:v>
                </c:pt>
                <c:pt idx="2">
                  <c:v>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28490</c:v>
                </c:pt>
                <c:pt idx="1">
                  <c:v>29149</c:v>
                </c:pt>
                <c:pt idx="2">
                  <c:v>29331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68064"/>
        <c:axId val="111369600"/>
      </c:barChart>
      <c:catAx>
        <c:axId val="11136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69600"/>
        <c:crosses val="autoZero"/>
        <c:auto val="1"/>
        <c:lblAlgn val="ctr"/>
        <c:lblOffset val="100"/>
        <c:noMultiLvlLbl val="0"/>
      </c:catAx>
      <c:valAx>
        <c:axId val="1113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68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28.8</c:v>
                </c:pt>
                <c:pt idx="1">
                  <c:v>23.8</c:v>
                </c:pt>
                <c:pt idx="2">
                  <c:v>3.2</c:v>
                </c:pt>
                <c:pt idx="3">
                  <c:v>44.199999999999996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54.4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73.278324341478893</c:v>
                </c:pt>
                <c:pt idx="1">
                  <c:v>87.429993777224652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26.721675658521104</c:v>
                </c:pt>
                <c:pt idx="1">
                  <c:v>12.570006222775357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478272"/>
        <c:axId val="111479808"/>
      </c:barChart>
      <c:catAx>
        <c:axId val="111478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79808"/>
        <c:crosses val="autoZero"/>
        <c:auto val="1"/>
        <c:lblAlgn val="ctr"/>
        <c:lblOffset val="100"/>
        <c:noMultiLvlLbl val="0"/>
      </c:catAx>
      <c:valAx>
        <c:axId val="111479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782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15.1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13600"/>
        <c:axId val="111515136"/>
      </c:barChart>
      <c:catAx>
        <c:axId val="1115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15136"/>
        <c:crosses val="autoZero"/>
        <c:auto val="1"/>
        <c:lblAlgn val="ctr"/>
        <c:lblOffset val="100"/>
        <c:noMultiLvlLbl val="0"/>
      </c:catAx>
      <c:valAx>
        <c:axId val="11151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136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13.9</c:v>
                </c:pt>
                <c:pt idx="1">
                  <c:v>12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87552"/>
        <c:axId val="111689088"/>
      </c:barChart>
      <c:catAx>
        <c:axId val="111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89088"/>
        <c:crosses val="autoZero"/>
        <c:auto val="1"/>
        <c:lblAlgn val="ctr"/>
        <c:lblOffset val="100"/>
        <c:noMultiLvlLbl val="0"/>
      </c:catAx>
      <c:valAx>
        <c:axId val="1116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8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2.78</c:v>
                </c:pt>
                <c:pt idx="1">
                  <c:v>4.63</c:v>
                </c:pt>
                <c:pt idx="2">
                  <c:v>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12.4</c:v>
                </c:pt>
                <c:pt idx="1">
                  <c:v>4.45</c:v>
                </c:pt>
                <c:pt idx="2">
                  <c:v>5.43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736704"/>
        <c:axId val="111738240"/>
      </c:barChart>
      <c:catAx>
        <c:axId val="1117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38240"/>
        <c:crosses val="autoZero"/>
        <c:auto val="1"/>
        <c:lblAlgn val="ctr"/>
        <c:lblOffset val="100"/>
        <c:noMultiLvlLbl val="0"/>
      </c:catAx>
      <c:valAx>
        <c:axId val="11173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7367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7230</c:v>
                </c:pt>
                <c:pt idx="1">
                  <c:v>8021</c:v>
                </c:pt>
                <c:pt idx="2">
                  <c:v>16366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2839</c:v>
                </c:pt>
                <c:pt idx="1">
                  <c:v>6200</c:v>
                </c:pt>
                <c:pt idx="2">
                  <c:v>18498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29600"/>
        <c:axId val="111951872"/>
      </c:barChart>
      <c:catAx>
        <c:axId val="1119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51872"/>
        <c:crosses val="autoZero"/>
        <c:auto val="1"/>
        <c:lblAlgn val="ctr"/>
        <c:lblOffset val="100"/>
        <c:noMultiLvlLbl val="0"/>
      </c:catAx>
      <c:valAx>
        <c:axId val="111951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92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17554</c:v>
                </c:pt>
                <c:pt idx="1">
                  <c:v>18209</c:v>
                </c:pt>
                <c:pt idx="2">
                  <c:v>48126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14643</c:v>
                </c:pt>
                <c:pt idx="1">
                  <c:v>15065</c:v>
                </c:pt>
                <c:pt idx="2">
                  <c:v>41655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07808"/>
        <c:axId val="112021888"/>
      </c:barChart>
      <c:catAx>
        <c:axId val="11200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21888"/>
        <c:crosses val="autoZero"/>
        <c:auto val="1"/>
        <c:lblAlgn val="ctr"/>
        <c:lblOffset val="100"/>
        <c:noMultiLvlLbl val="0"/>
      </c:catAx>
      <c:valAx>
        <c:axId val="112021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00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057344"/>
        <c:axId val="112202496"/>
      </c:barChart>
      <c:catAx>
        <c:axId val="11205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02496"/>
        <c:crosses val="autoZero"/>
        <c:auto val="1"/>
        <c:lblAlgn val="ctr"/>
        <c:lblOffset val="100"/>
        <c:noMultiLvlLbl val="0"/>
      </c:catAx>
      <c:valAx>
        <c:axId val="112202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0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24.2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30.1</c:v>
                </c:pt>
                <c:pt idx="1">
                  <c:v>31.4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229760"/>
        <c:axId val="112235648"/>
      </c:barChart>
      <c:catAx>
        <c:axId val="11222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35648"/>
        <c:crosses val="autoZero"/>
        <c:auto val="1"/>
        <c:lblAlgn val="ctr"/>
        <c:lblOffset val="100"/>
        <c:noMultiLvlLbl val="0"/>
      </c:catAx>
      <c:valAx>
        <c:axId val="112235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29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35107.269999999997</c:v>
                </c:pt>
                <c:pt idx="1">
                  <c:v>71884.42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03488"/>
        <c:axId val="112321664"/>
      </c:barChart>
      <c:catAx>
        <c:axId val="11230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21664"/>
        <c:crosses val="autoZero"/>
        <c:auto val="1"/>
        <c:lblAlgn val="ctr"/>
        <c:lblOffset val="100"/>
        <c:noMultiLvlLbl val="0"/>
      </c:catAx>
      <c:valAx>
        <c:axId val="11232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0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113</c:v>
                </c:pt>
                <c:pt idx="1">
                  <c:v>117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99</c:v>
                </c:pt>
                <c:pt idx="1">
                  <c:v>96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78944"/>
        <c:axId val="112580480"/>
      </c:barChart>
      <c:catAx>
        <c:axId val="11257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80480"/>
        <c:crosses val="autoZero"/>
        <c:auto val="1"/>
        <c:lblAlgn val="ctr"/>
        <c:lblOffset val="100"/>
        <c:noMultiLvlLbl val="0"/>
      </c:catAx>
      <c:valAx>
        <c:axId val="112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789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18.2</c:v>
                </c:pt>
                <c:pt idx="1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56.7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25.1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8119168"/>
        <c:axId val="108120704"/>
      </c:barChart>
      <c:catAx>
        <c:axId val="10811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120704"/>
        <c:crosses val="autoZero"/>
        <c:auto val="1"/>
        <c:lblAlgn val="ctr"/>
        <c:lblOffset val="100"/>
        <c:noMultiLvlLbl val="0"/>
      </c:catAx>
      <c:valAx>
        <c:axId val="10812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1191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2495</c:v>
                </c:pt>
                <c:pt idx="1">
                  <c:v>3509</c:v>
                </c:pt>
                <c:pt idx="2">
                  <c:v>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2743</c:v>
                </c:pt>
                <c:pt idx="1">
                  <c:v>3930</c:v>
                </c:pt>
                <c:pt idx="2">
                  <c:v>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49152"/>
        <c:axId val="115250688"/>
      </c:barChart>
      <c:catAx>
        <c:axId val="1152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50688"/>
        <c:crosses val="autoZero"/>
        <c:auto val="1"/>
        <c:lblAlgn val="ctr"/>
        <c:lblOffset val="100"/>
        <c:noMultiLvlLbl val="0"/>
      </c:catAx>
      <c:valAx>
        <c:axId val="1152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546</c:v>
                </c:pt>
                <c:pt idx="1">
                  <c:v>773</c:v>
                </c:pt>
                <c:pt idx="2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212</c:v>
                </c:pt>
                <c:pt idx="1">
                  <c:v>217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48544"/>
        <c:axId val="115550080"/>
      </c:barChart>
      <c:catAx>
        <c:axId val="1155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50080"/>
        <c:crosses val="autoZero"/>
        <c:auto val="1"/>
        <c:lblAlgn val="ctr"/>
        <c:lblOffset val="100"/>
        <c:noMultiLvlLbl val="0"/>
      </c:catAx>
      <c:valAx>
        <c:axId val="1155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48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11377</c:v>
                </c:pt>
                <c:pt idx="1">
                  <c:v>10403</c:v>
                </c:pt>
                <c:pt idx="2">
                  <c:v>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8828</c:v>
                </c:pt>
                <c:pt idx="1">
                  <c:v>7960</c:v>
                </c:pt>
                <c:pt idx="2">
                  <c:v>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81696"/>
        <c:axId val="115583232"/>
      </c:barChart>
      <c:catAx>
        <c:axId val="1155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83232"/>
        <c:crosses val="autoZero"/>
        <c:auto val="1"/>
        <c:lblAlgn val="ctr"/>
        <c:lblOffset val="100"/>
        <c:noMultiLvlLbl val="0"/>
      </c:catAx>
      <c:valAx>
        <c:axId val="11558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81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54.4</c:v>
                </c:pt>
                <c:pt idx="2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18.2</c:v>
                </c:pt>
                <c:pt idx="1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56.7</c:v>
                </c:pt>
                <c:pt idx="1">
                  <c:v>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25.1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028544"/>
        <c:axId val="116030080"/>
      </c:barChart>
      <c:catAx>
        <c:axId val="11602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30080"/>
        <c:crosses val="autoZero"/>
        <c:auto val="1"/>
        <c:lblAlgn val="ctr"/>
        <c:lblOffset val="100"/>
        <c:noMultiLvlLbl val="0"/>
      </c:catAx>
      <c:valAx>
        <c:axId val="11603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2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078080"/>
        <c:axId val="116079616"/>
      </c:barChart>
      <c:catAx>
        <c:axId val="11607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79616"/>
        <c:crosses val="autoZero"/>
        <c:auto val="1"/>
        <c:lblAlgn val="ctr"/>
        <c:lblOffset val="100"/>
        <c:noMultiLvlLbl val="0"/>
      </c:catAx>
      <c:valAx>
        <c:axId val="11607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07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708</c:v>
                </c:pt>
                <c:pt idx="1">
                  <c:v>2128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533</c:v>
                </c:pt>
                <c:pt idx="1">
                  <c:v>2142</c:v>
                </c:pt>
                <c:pt idx="2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16096"/>
        <c:axId val="116138368"/>
      </c:barChart>
      <c:catAx>
        <c:axId val="11611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38368"/>
        <c:crosses val="autoZero"/>
        <c:auto val="1"/>
        <c:lblAlgn val="ctr"/>
        <c:lblOffset val="100"/>
        <c:noMultiLvlLbl val="0"/>
      </c:catAx>
      <c:valAx>
        <c:axId val="11613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1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199</c:v>
                </c:pt>
                <c:pt idx="1">
                  <c:v>555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146</c:v>
                </c:pt>
                <c:pt idx="1">
                  <c:v>534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61536"/>
        <c:axId val="116183808"/>
      </c:barChart>
      <c:catAx>
        <c:axId val="11616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83808"/>
        <c:crosses val="autoZero"/>
        <c:auto val="1"/>
        <c:lblAlgn val="ctr"/>
        <c:lblOffset val="100"/>
        <c:noMultiLvlLbl val="0"/>
      </c:catAx>
      <c:valAx>
        <c:axId val="11618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6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14584</c:v>
                </c:pt>
                <c:pt idx="1">
                  <c:v>14489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18880"/>
        <c:axId val="116228864"/>
      </c:barChart>
      <c:catAx>
        <c:axId val="11621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28864"/>
        <c:crosses val="autoZero"/>
        <c:auto val="1"/>
        <c:lblAlgn val="ctr"/>
        <c:lblOffset val="100"/>
        <c:noMultiLvlLbl val="0"/>
      </c:catAx>
      <c:valAx>
        <c:axId val="116228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8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4575</c:v>
                </c:pt>
                <c:pt idx="1">
                  <c:v>3964</c:v>
                </c:pt>
                <c:pt idx="2">
                  <c:v>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78400"/>
        <c:axId val="116279936"/>
      </c:barChart>
      <c:catAx>
        <c:axId val="11627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79936"/>
        <c:crosses val="autoZero"/>
        <c:auto val="1"/>
        <c:lblAlgn val="ctr"/>
        <c:lblOffset val="100"/>
        <c:noMultiLvlLbl val="0"/>
      </c:catAx>
      <c:valAx>
        <c:axId val="11627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7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26</c:v>
                </c:pt>
                <c:pt idx="1">
                  <c:v>27.7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12.3</c:v>
                </c:pt>
                <c:pt idx="1">
                  <c:v>13.9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61.7</c:v>
                </c:pt>
                <c:pt idx="1">
                  <c:v>58.4</c:v>
                </c:pt>
                <c:pt idx="2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8357504"/>
        <c:axId val="108359040"/>
      </c:barChart>
      <c:catAx>
        <c:axId val="1083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59040"/>
        <c:crosses val="autoZero"/>
        <c:auto val="1"/>
        <c:lblAlgn val="ctr"/>
        <c:lblOffset val="100"/>
        <c:noMultiLvlLbl val="0"/>
      </c:catAx>
      <c:valAx>
        <c:axId val="10835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8357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169</c:v>
                </c:pt>
                <c:pt idx="1">
                  <c:v>185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23840"/>
        <c:axId val="116325376"/>
      </c:barChart>
      <c:catAx>
        <c:axId val="116323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25376"/>
        <c:crosses val="autoZero"/>
        <c:auto val="1"/>
        <c:lblAlgn val="ctr"/>
        <c:lblOffset val="100"/>
        <c:noMultiLvlLbl val="0"/>
      </c:catAx>
      <c:valAx>
        <c:axId val="11632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2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182</c:v>
                </c:pt>
                <c:pt idx="1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93088"/>
        <c:axId val="116394624"/>
      </c:barChart>
      <c:catAx>
        <c:axId val="116393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4624"/>
        <c:crosses val="autoZero"/>
        <c:auto val="1"/>
        <c:lblAlgn val="ctr"/>
        <c:lblOffset val="100"/>
        <c:noMultiLvlLbl val="0"/>
      </c:catAx>
      <c:valAx>
        <c:axId val="116394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54335</c:v>
                </c:pt>
                <c:pt idx="1">
                  <c:v>50803</c:v>
                </c:pt>
                <c:pt idx="2">
                  <c:v>48509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19584"/>
        <c:axId val="116441856"/>
      </c:barChart>
      <c:catAx>
        <c:axId val="1164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1856"/>
        <c:crosses val="autoZero"/>
        <c:auto val="1"/>
        <c:lblAlgn val="ctr"/>
        <c:lblOffset val="100"/>
        <c:noMultiLvlLbl val="0"/>
      </c:catAx>
      <c:valAx>
        <c:axId val="11644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19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15.505732233356841</c:v>
                </c:pt>
                <c:pt idx="1">
                  <c:v>58.185038788932445</c:v>
                </c:pt>
                <c:pt idx="2">
                  <c:v>26.309228977710713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200</c:v>
                </c:pt>
                <c:pt idx="1">
                  <c:v>202</c:v>
                </c:pt>
                <c:pt idx="2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572928"/>
        <c:axId val="116574464"/>
      </c:barChart>
      <c:catAx>
        <c:axId val="1165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74464"/>
        <c:crosses val="autoZero"/>
        <c:auto val="1"/>
        <c:lblAlgn val="ctr"/>
        <c:lblOffset val="100"/>
        <c:noMultiLvlLbl val="0"/>
      </c:catAx>
      <c:valAx>
        <c:axId val="11657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57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74016"/>
        <c:axId val="116775552"/>
      </c:barChart>
      <c:catAx>
        <c:axId val="1167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75552"/>
        <c:crosses val="autoZero"/>
        <c:auto val="1"/>
        <c:lblAlgn val="ctr"/>
        <c:lblOffset val="100"/>
        <c:noMultiLvlLbl val="0"/>
      </c:catAx>
      <c:valAx>
        <c:axId val="11677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74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97.5</c:v>
                </c:pt>
                <c:pt idx="1">
                  <c:v>91.3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91.7</c:v>
                </c:pt>
                <c:pt idx="1">
                  <c:v>100.2</c:v>
                </c:pt>
                <c:pt idx="2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16768"/>
        <c:axId val="117218304"/>
      </c:barChart>
      <c:catAx>
        <c:axId val="11721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18304"/>
        <c:crosses val="autoZero"/>
        <c:auto val="1"/>
        <c:lblAlgn val="ctr"/>
        <c:lblOffset val="100"/>
        <c:noMultiLvlLbl val="0"/>
      </c:catAx>
      <c:valAx>
        <c:axId val="117218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167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4257</c:v>
                </c:pt>
                <c:pt idx="1">
                  <c:v>3829</c:v>
                </c:pt>
                <c:pt idx="2">
                  <c:v>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84864"/>
        <c:axId val="117286400"/>
      </c:barChart>
      <c:catAx>
        <c:axId val="1172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6400"/>
        <c:crosses val="autoZero"/>
        <c:auto val="1"/>
        <c:lblAlgn val="ctr"/>
        <c:lblOffset val="100"/>
        <c:noMultiLvlLbl val="0"/>
      </c:catAx>
      <c:valAx>
        <c:axId val="11728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8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148</c:v>
                </c:pt>
                <c:pt idx="1">
                  <c:v>123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153</c:v>
                </c:pt>
                <c:pt idx="1">
                  <c:v>144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87264"/>
        <c:axId val="117388800"/>
      </c:barChart>
      <c:catAx>
        <c:axId val="1173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8800"/>
        <c:crosses val="autoZero"/>
        <c:auto val="1"/>
        <c:lblAlgn val="ctr"/>
        <c:lblOffset val="100"/>
        <c:noMultiLvlLbl val="0"/>
      </c:catAx>
      <c:valAx>
        <c:axId val="11738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7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695</c:v>
                </c:pt>
                <c:pt idx="1">
                  <c:v>750</c:v>
                </c:pt>
                <c:pt idx="2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888</c:v>
                </c:pt>
                <c:pt idx="1">
                  <c:v>939</c:v>
                </c:pt>
                <c:pt idx="2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40896"/>
        <c:axId val="117442432"/>
      </c:barChart>
      <c:catAx>
        <c:axId val="1174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2432"/>
        <c:crosses val="autoZero"/>
        <c:auto val="1"/>
        <c:lblAlgn val="ctr"/>
        <c:lblOffset val="100"/>
        <c:noMultiLvlLbl val="0"/>
      </c:catAx>
      <c:valAx>
        <c:axId val="11744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4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378368"/>
        <c:axId val="108384256"/>
      </c:barChart>
      <c:catAx>
        <c:axId val="10837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84256"/>
        <c:crosses val="autoZero"/>
        <c:auto val="1"/>
        <c:lblAlgn val="ctr"/>
        <c:lblOffset val="100"/>
        <c:noMultiLvlLbl val="0"/>
      </c:catAx>
      <c:valAx>
        <c:axId val="10838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378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1.8571670684970449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2.025006423818974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2.2218213030238418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2.3891139503479795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2.4629195300498048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2.5646072176389865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2.5465658537118738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2.9068464242563405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3.1594255192359206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3.4524610060520571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3.4951042298797788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3.4945575218819878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4.1588077391984166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4.738318216857194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4.1992641310349725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2.4448781661226922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1.9528409681105225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1.4066796783170141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586176"/>
        <c:axId val="117600256"/>
      </c:barChart>
      <c:catAx>
        <c:axId val="1175861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600256"/>
        <c:crosses val="autoZero"/>
        <c:auto val="1"/>
        <c:lblAlgn val="ctr"/>
        <c:lblOffset val="100"/>
        <c:noMultiLvlLbl val="0"/>
      </c:catAx>
      <c:valAx>
        <c:axId val="1176002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5861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1.928239108209914</c:v>
                </c:pt>
                <c:pt idx="1">
                  <c:v>2.1737109992182075</c:v>
                </c:pt>
                <c:pt idx="2">
                  <c:v>2.3338964425710587</c:v>
                </c:pt>
                <c:pt idx="3">
                  <c:v>2.5766347935903955</c:v>
                </c:pt>
                <c:pt idx="4">
                  <c:v>2.5460191457140824</c:v>
                </c:pt>
                <c:pt idx="5">
                  <c:v>2.6903500571309857</c:v>
                </c:pt>
                <c:pt idx="6">
                  <c:v>2.796411408702498</c:v>
                </c:pt>
                <c:pt idx="7">
                  <c:v>3.0090808198433137</c:v>
                </c:pt>
                <c:pt idx="8">
                  <c:v>3.2075358230415554</c:v>
                </c:pt>
                <c:pt idx="9">
                  <c:v>3.4650352900012575</c:v>
                </c:pt>
                <c:pt idx="10">
                  <c:v>3.2693138267919726</c:v>
                </c:pt>
                <c:pt idx="11">
                  <c:v>3.2622066228206856</c:v>
                </c:pt>
                <c:pt idx="12">
                  <c:v>3.6979328970603511</c:v>
                </c:pt>
                <c:pt idx="13">
                  <c:v>4.1681017751608689</c:v>
                </c:pt>
                <c:pt idx="14">
                  <c:v>3.5273600017494653</c:v>
                </c:pt>
                <c:pt idx="15">
                  <c:v>1.8178040926560712</c:v>
                </c:pt>
                <c:pt idx="16">
                  <c:v>1.2503211909487024</c:v>
                </c:pt>
                <c:pt idx="17">
                  <c:v>0.80366075675321058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607424"/>
        <c:axId val="117625600"/>
      </c:barChart>
      <c:catAx>
        <c:axId val="117607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625600"/>
        <c:crosses val="autoZero"/>
        <c:auto val="1"/>
        <c:lblAlgn val="ctr"/>
        <c:lblOffset val="100"/>
        <c:noMultiLvlLbl val="0"/>
      </c:catAx>
      <c:valAx>
        <c:axId val="1176256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74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0.20331352640050346</c:v>
                </c:pt>
                <c:pt idx="1">
                  <c:v>0.21007855111041521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1.5066984545751596</c:v>
                </c:pt>
                <c:pt idx="1">
                  <c:v>0.53367780996372549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12.334353934963875</c:v>
                </c:pt>
                <c:pt idx="1">
                  <c:v>6.8125473002948924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24.298386803983977</c:v>
                </c:pt>
                <c:pt idx="1">
                  <c:v>21.110937133014954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45.469617939998308</c:v>
                </c:pt>
                <c:pt idx="1">
                  <c:v>56.851692371930376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5.061054567898247</c:v>
                </c:pt>
                <c:pt idx="1">
                  <c:v>4.75482136798977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11.126574772179932</c:v>
                </c:pt>
                <c:pt idx="1">
                  <c:v>9.7262454656958699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994624"/>
        <c:axId val="117996160"/>
      </c:barChart>
      <c:catAx>
        <c:axId val="11799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96160"/>
        <c:crosses val="autoZero"/>
        <c:auto val="1"/>
        <c:lblAlgn val="ctr"/>
        <c:lblOffset val="100"/>
        <c:noMultiLvlLbl val="0"/>
      </c:catAx>
      <c:valAx>
        <c:axId val="117996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94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32.175575752441574</c:v>
                </c:pt>
                <c:pt idx="1">
                  <c:v>26.922675435162713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30.126707894131744</c:v>
                </c:pt>
                <c:pt idx="1">
                  <c:v>35.628539366893705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37.500453824835716</c:v>
                </c:pt>
                <c:pt idx="1">
                  <c:v>37.195647068034134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0.19726252859096466</c:v>
                </c:pt>
                <c:pt idx="1">
                  <c:v>0.2531381299094444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105600"/>
        <c:axId val="118107136"/>
      </c:barChart>
      <c:catAx>
        <c:axId val="11810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07136"/>
        <c:crosses val="autoZero"/>
        <c:auto val="1"/>
        <c:lblAlgn val="ctr"/>
        <c:lblOffset val="100"/>
        <c:noMultiLvlLbl val="0"/>
      </c:catAx>
      <c:valAx>
        <c:axId val="118107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05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7</c:v>
                </c:pt>
                <c:pt idx="1">
                  <c:v>10</c:v>
                </c:pt>
                <c:pt idx="2">
                  <c:v>59</c:v>
                </c:pt>
                <c:pt idx="3">
                  <c:v>97</c:v>
                </c:pt>
                <c:pt idx="4">
                  <c:v>104</c:v>
                </c:pt>
                <c:pt idx="5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7</c:v>
                </c:pt>
                <c:pt idx="2">
                  <c:v>57</c:v>
                </c:pt>
                <c:pt idx="3">
                  <c:v>48</c:v>
                </c:pt>
                <c:pt idx="4">
                  <c:v>60</c:v>
                </c:pt>
                <c:pt idx="5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151040"/>
        <c:axId val="118152576"/>
      </c:barChart>
      <c:catAx>
        <c:axId val="11815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2576"/>
        <c:crosses val="autoZero"/>
        <c:auto val="1"/>
        <c:lblAlgn val="ctr"/>
        <c:lblOffset val="100"/>
        <c:noMultiLvlLbl val="0"/>
      </c:catAx>
      <c:valAx>
        <c:axId val="118152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1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1.02</c:v>
                </c:pt>
                <c:pt idx="1">
                  <c:v>0.32</c:v>
                </c:pt>
                <c:pt idx="3">
                  <c:v>0.47</c:v>
                </c:pt>
                <c:pt idx="4">
                  <c:v>0.88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177152"/>
        <c:axId val="118187136"/>
      </c:barChart>
      <c:catAx>
        <c:axId val="11817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87136"/>
        <c:crosses val="autoZero"/>
        <c:auto val="1"/>
        <c:lblAlgn val="ctr"/>
        <c:lblOffset val="100"/>
        <c:noMultiLvlLbl val="0"/>
      </c:catAx>
      <c:valAx>
        <c:axId val="11818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7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36.666666666666664</c:v>
                </c:pt>
                <c:pt idx="1">
                  <c:v>64.303964890131354</c:v>
                </c:pt>
                <c:pt idx="2">
                  <c:v>16.2644668800788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63.333333333333329</c:v>
                </c:pt>
                <c:pt idx="1">
                  <c:v>35.696035109868639</c:v>
                </c:pt>
                <c:pt idx="2">
                  <c:v>83.7355331199212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558080"/>
        <c:axId val="118568064"/>
      </c:barChart>
      <c:catAx>
        <c:axId val="11855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68064"/>
        <c:crosses val="autoZero"/>
        <c:auto val="1"/>
        <c:lblAlgn val="ctr"/>
        <c:lblOffset val="100"/>
        <c:noMultiLvlLbl val="0"/>
      </c:catAx>
      <c:valAx>
        <c:axId val="1185680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58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11.8</c:v>
                </c:pt>
                <c:pt idx="1">
                  <c:v>6.1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39296"/>
        <c:axId val="120040832"/>
      </c:barChart>
      <c:catAx>
        <c:axId val="1200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0832"/>
        <c:crosses val="autoZero"/>
        <c:auto val="1"/>
        <c:lblAlgn val="ctr"/>
        <c:lblOffset val="100"/>
        <c:noMultiLvlLbl val="0"/>
      </c:catAx>
      <c:valAx>
        <c:axId val="12004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03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719</c:v>
                </c:pt>
                <c:pt idx="1">
                  <c:v>648</c:v>
                </c:pt>
                <c:pt idx="2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726</c:v>
                </c:pt>
                <c:pt idx="1">
                  <c:v>674</c:v>
                </c:pt>
                <c:pt idx="2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41536"/>
        <c:axId val="121843072"/>
      </c:barChart>
      <c:catAx>
        <c:axId val="1218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43072"/>
        <c:crosses val="autoZero"/>
        <c:auto val="1"/>
        <c:lblAlgn val="ctr"/>
        <c:lblOffset val="100"/>
        <c:noMultiLvlLbl val="0"/>
      </c:catAx>
      <c:valAx>
        <c:axId val="12184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84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1970</c:v>
                </c:pt>
                <c:pt idx="1">
                  <c:v>2426</c:v>
                </c:pt>
                <c:pt idx="2">
                  <c:v>1864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2034</c:v>
                </c:pt>
                <c:pt idx="1">
                  <c:v>2499</c:v>
                </c:pt>
                <c:pt idx="2">
                  <c:v>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91072"/>
        <c:axId val="121982976"/>
      </c:barChart>
      <c:catAx>
        <c:axId val="12189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82976"/>
        <c:crosses val="autoZero"/>
        <c:auto val="1"/>
        <c:lblAlgn val="ctr"/>
        <c:lblOffset val="100"/>
        <c:noMultiLvlLbl val="0"/>
      </c:catAx>
      <c:valAx>
        <c:axId val="12198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89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708</c:v>
                </c:pt>
                <c:pt idx="1">
                  <c:v>2128</c:v>
                </c:pt>
                <c:pt idx="2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533</c:v>
                </c:pt>
                <c:pt idx="1">
                  <c:v>2142</c:v>
                </c:pt>
                <c:pt idx="2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408192"/>
        <c:axId val="108414080"/>
      </c:barChart>
      <c:catAx>
        <c:axId val="10840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414080"/>
        <c:crosses val="autoZero"/>
        <c:auto val="1"/>
        <c:lblAlgn val="ctr"/>
        <c:lblOffset val="100"/>
        <c:noMultiLvlLbl val="0"/>
      </c:catAx>
      <c:valAx>
        <c:axId val="1084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40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27.692802620419382</c:v>
                </c:pt>
                <c:pt idx="1">
                  <c:v>30.834928161329945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27.666481443570323</c:v>
                </c:pt>
                <c:pt idx="1">
                  <c:v>27.887114741923508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15.637703623548679</c:v>
                </c:pt>
                <c:pt idx="1">
                  <c:v>17.992516210117397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12.818413125493521</c:v>
                </c:pt>
                <c:pt idx="1">
                  <c:v>14.336313519380731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7.7881437721170999</c:v>
                </c:pt>
                <c:pt idx="1">
                  <c:v>5.5242937530349341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8.3964554148509922</c:v>
                </c:pt>
                <c:pt idx="1">
                  <c:v>3.4248336142134876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079872"/>
        <c:axId val="122106240"/>
      </c:barChart>
      <c:catAx>
        <c:axId val="12207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06240"/>
        <c:crosses val="autoZero"/>
        <c:auto val="1"/>
        <c:lblAlgn val="ctr"/>
        <c:lblOffset val="100"/>
        <c:noMultiLvlLbl val="0"/>
      </c:catAx>
      <c:valAx>
        <c:axId val="1221062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798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52.06</c:v>
                </c:pt>
                <c:pt idx="1">
                  <c:v>40.479999999999997</c:v>
                </c:pt>
                <c:pt idx="2">
                  <c:v>6.27</c:v>
                </c:pt>
                <c:pt idx="3">
                  <c:v>0.92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55.76</c:v>
                </c:pt>
                <c:pt idx="1">
                  <c:v>35.92</c:v>
                </c:pt>
                <c:pt idx="2">
                  <c:v>6.96</c:v>
                </c:pt>
                <c:pt idx="3">
                  <c:v>1.03</c:v>
                </c:pt>
                <c:pt idx="4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152064"/>
        <c:axId val="122153600"/>
      </c:barChart>
      <c:catAx>
        <c:axId val="12215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53600"/>
        <c:crosses val="autoZero"/>
        <c:auto val="1"/>
        <c:lblAlgn val="ctr"/>
        <c:lblOffset val="100"/>
        <c:noMultiLvlLbl val="0"/>
      </c:catAx>
      <c:valAx>
        <c:axId val="122153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520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52970</c:v>
                </c:pt>
                <c:pt idx="1">
                  <c:v>59218</c:v>
                </c:pt>
                <c:pt idx="2">
                  <c:v>67644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187136"/>
        <c:axId val="122201216"/>
      </c:barChart>
      <c:catAx>
        <c:axId val="1221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01216"/>
        <c:crosses val="autoZero"/>
        <c:auto val="1"/>
        <c:lblAlgn val="ctr"/>
        <c:lblOffset val="100"/>
        <c:noMultiLvlLbl val="0"/>
      </c:catAx>
      <c:valAx>
        <c:axId val="12220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8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22992</c:v>
                </c:pt>
                <c:pt idx="1">
                  <c:v>23770</c:v>
                </c:pt>
                <c:pt idx="2">
                  <c:v>24322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28490</c:v>
                </c:pt>
                <c:pt idx="1">
                  <c:v>29149</c:v>
                </c:pt>
                <c:pt idx="2">
                  <c:v>29331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11264"/>
        <c:axId val="124425344"/>
      </c:barChart>
      <c:catAx>
        <c:axId val="12441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5344"/>
        <c:crosses val="autoZero"/>
        <c:auto val="1"/>
        <c:lblAlgn val="ctr"/>
        <c:lblOffset val="100"/>
        <c:noMultiLvlLbl val="0"/>
      </c:catAx>
      <c:valAx>
        <c:axId val="1244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1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28.8</c:v>
                </c:pt>
                <c:pt idx="1">
                  <c:v>23.8</c:v>
                </c:pt>
                <c:pt idx="2">
                  <c:v>3.2</c:v>
                </c:pt>
                <c:pt idx="3">
                  <c:v>44.199999999999996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73.278324341478893</c:v>
                </c:pt>
                <c:pt idx="1">
                  <c:v>87.429993777224652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26.721675658521104</c:v>
                </c:pt>
                <c:pt idx="1">
                  <c:v>12.570006222775357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676352"/>
        <c:axId val="124682240"/>
      </c:barChart>
      <c:catAx>
        <c:axId val="124676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682240"/>
        <c:crosses val="autoZero"/>
        <c:auto val="1"/>
        <c:lblAlgn val="ctr"/>
        <c:lblOffset val="100"/>
        <c:noMultiLvlLbl val="0"/>
      </c:catAx>
      <c:valAx>
        <c:axId val="124682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676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297</c:v>
                </c:pt>
                <c:pt idx="1">
                  <c:v>320</c:v>
                </c:pt>
                <c:pt idx="2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19872"/>
        <c:axId val="124721408"/>
      </c:barChart>
      <c:catAx>
        <c:axId val="124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21408"/>
        <c:crosses val="autoZero"/>
        <c:auto val="1"/>
        <c:lblAlgn val="ctr"/>
        <c:lblOffset val="100"/>
        <c:noMultiLvlLbl val="0"/>
      </c:catAx>
      <c:valAx>
        <c:axId val="1247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19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13.7</c:v>
                </c:pt>
                <c:pt idx="1">
                  <c:v>15.1</c:v>
                </c:pt>
                <c:pt idx="2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738176"/>
        <c:axId val="124780928"/>
      </c:barChart>
      <c:catAx>
        <c:axId val="1247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80928"/>
        <c:crosses val="autoZero"/>
        <c:auto val="1"/>
        <c:lblAlgn val="ctr"/>
        <c:lblOffset val="100"/>
        <c:noMultiLvlLbl val="0"/>
      </c:catAx>
      <c:valAx>
        <c:axId val="12478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13.9</c:v>
                </c:pt>
                <c:pt idx="1">
                  <c:v>12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14080"/>
        <c:axId val="124815616"/>
      </c:barChart>
      <c:catAx>
        <c:axId val="1248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15616"/>
        <c:crosses val="autoZero"/>
        <c:auto val="1"/>
        <c:lblAlgn val="ctr"/>
        <c:lblOffset val="100"/>
        <c:noMultiLvlLbl val="0"/>
      </c:catAx>
      <c:valAx>
        <c:axId val="12481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1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2.78</c:v>
                </c:pt>
                <c:pt idx="1">
                  <c:v>4.63</c:v>
                </c:pt>
                <c:pt idx="2">
                  <c:v>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12.4</c:v>
                </c:pt>
                <c:pt idx="1">
                  <c:v>4.45</c:v>
                </c:pt>
                <c:pt idx="2">
                  <c:v>5.43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850944"/>
        <c:axId val="124852480"/>
      </c:barChart>
      <c:catAx>
        <c:axId val="1248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52480"/>
        <c:crosses val="autoZero"/>
        <c:auto val="1"/>
        <c:lblAlgn val="ctr"/>
        <c:lblOffset val="100"/>
        <c:noMultiLvlLbl val="0"/>
      </c:catAx>
      <c:valAx>
        <c:axId val="12485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850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199</c:v>
                </c:pt>
                <c:pt idx="1">
                  <c:v>555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146</c:v>
                </c:pt>
                <c:pt idx="1">
                  <c:v>534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449792"/>
        <c:axId val="108451328"/>
      </c:barChart>
      <c:catAx>
        <c:axId val="10844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451328"/>
        <c:crosses val="autoZero"/>
        <c:auto val="1"/>
        <c:lblAlgn val="ctr"/>
        <c:lblOffset val="100"/>
        <c:noMultiLvlLbl val="0"/>
      </c:catAx>
      <c:valAx>
        <c:axId val="10845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449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881920"/>
        <c:axId val="124916480"/>
      </c:barChart>
      <c:catAx>
        <c:axId val="1248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16480"/>
        <c:crosses val="autoZero"/>
        <c:auto val="1"/>
        <c:lblAlgn val="ctr"/>
        <c:lblOffset val="100"/>
        <c:noMultiLvlLbl val="0"/>
      </c:catAx>
      <c:valAx>
        <c:axId val="12491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8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26</c:v>
                </c:pt>
                <c:pt idx="1">
                  <c:v>27.7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12.3</c:v>
                </c:pt>
                <c:pt idx="1">
                  <c:v>13.9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61.7</c:v>
                </c:pt>
                <c:pt idx="1">
                  <c:v>58.4</c:v>
                </c:pt>
                <c:pt idx="2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009920"/>
        <c:axId val="125011456"/>
      </c:barChart>
      <c:catAx>
        <c:axId val="1250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11456"/>
        <c:crosses val="autoZero"/>
        <c:auto val="1"/>
        <c:lblAlgn val="ctr"/>
        <c:lblOffset val="100"/>
        <c:noMultiLvlLbl val="0"/>
      </c:catAx>
      <c:valAx>
        <c:axId val="125011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0099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7230</c:v>
                </c:pt>
                <c:pt idx="1">
                  <c:v>8021</c:v>
                </c:pt>
                <c:pt idx="2">
                  <c:v>16366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2839</c:v>
                </c:pt>
                <c:pt idx="1">
                  <c:v>6200</c:v>
                </c:pt>
                <c:pt idx="2">
                  <c:v>18498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59456"/>
        <c:axId val="125060992"/>
      </c:barChart>
      <c:catAx>
        <c:axId val="1250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60992"/>
        <c:crosses val="autoZero"/>
        <c:auto val="1"/>
        <c:lblAlgn val="ctr"/>
        <c:lblOffset val="100"/>
        <c:noMultiLvlLbl val="0"/>
      </c:catAx>
      <c:valAx>
        <c:axId val="125060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05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17554</c:v>
                </c:pt>
                <c:pt idx="1">
                  <c:v>18209</c:v>
                </c:pt>
                <c:pt idx="2">
                  <c:v>48126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14643</c:v>
                </c:pt>
                <c:pt idx="1">
                  <c:v>15065</c:v>
                </c:pt>
                <c:pt idx="2">
                  <c:v>41655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121280"/>
        <c:axId val="125122816"/>
      </c:barChart>
      <c:catAx>
        <c:axId val="12512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22816"/>
        <c:crosses val="autoZero"/>
        <c:auto val="1"/>
        <c:lblAlgn val="ctr"/>
        <c:lblOffset val="100"/>
        <c:noMultiLvlLbl val="0"/>
      </c:catAx>
      <c:valAx>
        <c:axId val="12512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121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2.2999999999999998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5.2</c:v>
                </c:pt>
                <c:pt idx="1">
                  <c:v>2.4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248640"/>
        <c:axId val="125250176"/>
      </c:barChart>
      <c:catAx>
        <c:axId val="12524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0176"/>
        <c:crosses val="autoZero"/>
        <c:auto val="1"/>
        <c:lblAlgn val="ctr"/>
        <c:lblOffset val="100"/>
        <c:noMultiLvlLbl val="0"/>
      </c:catAx>
      <c:valAx>
        <c:axId val="125250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24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24.2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30.1</c:v>
                </c:pt>
                <c:pt idx="1">
                  <c:v>31.4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294080"/>
        <c:axId val="125295616"/>
      </c:barChart>
      <c:catAx>
        <c:axId val="1252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95616"/>
        <c:crosses val="autoZero"/>
        <c:auto val="1"/>
        <c:lblAlgn val="ctr"/>
        <c:lblOffset val="100"/>
        <c:noMultiLvlLbl val="0"/>
      </c:catAx>
      <c:valAx>
        <c:axId val="125295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294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970.89200000000005</c:v>
                </c:pt>
                <c:pt idx="1">
                  <c:v>1197.326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67808"/>
        <c:axId val="125369344"/>
      </c:barChart>
      <c:catAx>
        <c:axId val="125367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9344"/>
        <c:crosses val="autoZero"/>
        <c:auto val="1"/>
        <c:lblAlgn val="ctr"/>
        <c:lblOffset val="100"/>
        <c:noMultiLvlLbl val="0"/>
      </c:catAx>
      <c:valAx>
        <c:axId val="125369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6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35107.269999999997</c:v>
                </c:pt>
                <c:pt idx="1">
                  <c:v>71884.42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473920"/>
        <c:axId val="125475456"/>
      </c:barChart>
      <c:catAx>
        <c:axId val="12547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5456"/>
        <c:crosses val="autoZero"/>
        <c:auto val="1"/>
        <c:lblAlgn val="ctr"/>
        <c:lblOffset val="100"/>
        <c:noMultiLvlLbl val="0"/>
      </c:catAx>
      <c:valAx>
        <c:axId val="12547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7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113</c:v>
                </c:pt>
                <c:pt idx="1">
                  <c:v>117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99</c:v>
                </c:pt>
                <c:pt idx="1">
                  <c:v>96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600896"/>
        <c:axId val="125602432"/>
      </c:barChart>
      <c:catAx>
        <c:axId val="12560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02432"/>
        <c:crosses val="autoZero"/>
        <c:auto val="1"/>
        <c:lblAlgn val="ctr"/>
        <c:lblOffset val="100"/>
        <c:noMultiLvlLbl val="0"/>
      </c:catAx>
      <c:valAx>
        <c:axId val="12560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600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94157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88756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172879</v>
      </c>
      <c r="C4" s="35">
        <v>84407</v>
      </c>
      <c r="D4" s="63">
        <v>88472</v>
      </c>
      <c r="E4" s="211"/>
    </row>
    <row r="5" spans="1:5" ht="30" x14ac:dyDescent="0.25">
      <c r="A5" s="201" t="s">
        <v>716</v>
      </c>
      <c r="B5" s="72">
        <v>185669</v>
      </c>
      <c r="C5" s="61">
        <v>90848</v>
      </c>
      <c r="D5" s="111">
        <v>94821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24324</v>
      </c>
      <c r="C4" s="71">
        <v>36500</v>
      </c>
    </row>
    <row r="5" spans="1:6" x14ac:dyDescent="0.25">
      <c r="A5" s="286" t="s">
        <v>719</v>
      </c>
      <c r="B5" s="214">
        <v>9364</v>
      </c>
      <c r="C5" s="214">
        <v>11253</v>
      </c>
    </row>
    <row r="6" spans="1:6" x14ac:dyDescent="0.25">
      <c r="A6" s="286" t="s">
        <v>720</v>
      </c>
      <c r="B6" s="214">
        <v>14152</v>
      </c>
      <c r="C6" s="214">
        <v>14828</v>
      </c>
    </row>
    <row r="7" spans="1:6" x14ac:dyDescent="0.25">
      <c r="A7" s="286" t="s">
        <v>721</v>
      </c>
      <c r="B7" s="214">
        <v>30929</v>
      </c>
      <c r="C7" s="214">
        <v>23754</v>
      </c>
    </row>
    <row r="8" spans="1:6" x14ac:dyDescent="0.25">
      <c r="A8" s="286" t="s">
        <v>722</v>
      </c>
      <c r="B8" s="214">
        <v>198</v>
      </c>
      <c r="C8" s="214">
        <v>755</v>
      </c>
    </row>
    <row r="9" spans="1:6" x14ac:dyDescent="0.25">
      <c r="A9" s="286" t="s">
        <v>723</v>
      </c>
      <c r="B9" s="214">
        <v>8056</v>
      </c>
      <c r="C9" s="214">
        <v>7281</v>
      </c>
    </row>
    <row r="10" spans="1:6" ht="30" x14ac:dyDescent="0.25">
      <c r="A10" s="293" t="s">
        <v>724</v>
      </c>
      <c r="B10" s="214">
        <v>18082</v>
      </c>
      <c r="C10" s="214">
        <v>2735</v>
      </c>
    </row>
    <row r="11" spans="1:6" x14ac:dyDescent="0.25">
      <c r="A11" s="286" t="s">
        <v>887</v>
      </c>
      <c r="B11" s="214">
        <v>5342</v>
      </c>
      <c r="C11" s="214">
        <v>6983</v>
      </c>
    </row>
    <row r="12" spans="1:6" x14ac:dyDescent="0.25">
      <c r="A12" s="294" t="s">
        <v>16</v>
      </c>
      <c r="B12" s="1">
        <f>SUM(B4:B11)</f>
        <v>110447</v>
      </c>
      <c r="C12" s="1">
        <f>SUM(C4:C11)</f>
        <v>104089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24811</v>
      </c>
      <c r="C19" s="71">
        <v>30544</v>
      </c>
    </row>
    <row r="20" spans="1:3" x14ac:dyDescent="0.25">
      <c r="A20" s="286" t="s">
        <v>719</v>
      </c>
      <c r="B20" s="214">
        <v>7232</v>
      </c>
      <c r="C20" s="214">
        <v>8292</v>
      </c>
    </row>
    <row r="21" spans="1:3" x14ac:dyDescent="0.25">
      <c r="A21" s="286" t="s">
        <v>720</v>
      </c>
      <c r="B21" s="214">
        <v>11083</v>
      </c>
      <c r="C21" s="214">
        <v>11695</v>
      </c>
    </row>
    <row r="22" spans="1:3" x14ac:dyDescent="0.25">
      <c r="A22" s="286" t="s">
        <v>721</v>
      </c>
      <c r="B22" s="214">
        <v>28600</v>
      </c>
      <c r="C22" s="214">
        <v>22923</v>
      </c>
    </row>
    <row r="23" spans="1:3" x14ac:dyDescent="0.25">
      <c r="A23" s="286" t="s">
        <v>722</v>
      </c>
      <c r="B23" s="214">
        <v>114</v>
      </c>
      <c r="C23" s="214">
        <v>291</v>
      </c>
    </row>
    <row r="24" spans="1:3" x14ac:dyDescent="0.25">
      <c r="A24" s="286" t="s">
        <v>723</v>
      </c>
      <c r="B24" s="214">
        <v>5992</v>
      </c>
      <c r="C24" s="214">
        <v>5226</v>
      </c>
    </row>
    <row r="25" spans="1:3" ht="30" x14ac:dyDescent="0.25">
      <c r="A25" s="293" t="s">
        <v>724</v>
      </c>
      <c r="B25" s="214">
        <v>12749</v>
      </c>
      <c r="C25" s="214">
        <v>2938</v>
      </c>
    </row>
    <row r="26" spans="1:3" x14ac:dyDescent="0.25">
      <c r="A26" s="286" t="s">
        <v>887</v>
      </c>
      <c r="B26" s="214">
        <v>3133</v>
      </c>
      <c r="C26" s="214">
        <v>6424</v>
      </c>
    </row>
    <row r="27" spans="1:3" x14ac:dyDescent="0.25">
      <c r="A27" s="294" t="s">
        <v>16</v>
      </c>
      <c r="B27" s="1">
        <f>SUM(B19:B26)</f>
        <v>93714</v>
      </c>
      <c r="C27" s="1">
        <f>SUM(C19:C26)</f>
        <v>88333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</v>
      </c>
      <c r="C4" s="1018">
        <v>69.66</v>
      </c>
      <c r="D4" s="1018">
        <v>76.59</v>
      </c>
      <c r="E4" s="1019">
        <v>74</v>
      </c>
      <c r="F4" s="1019">
        <v>178.8</v>
      </c>
      <c r="G4" s="1020">
        <v>45.3</v>
      </c>
      <c r="H4" s="1021">
        <v>43.8</v>
      </c>
      <c r="I4" s="1022">
        <v>46.7</v>
      </c>
      <c r="J4" s="1019">
        <v>13.9</v>
      </c>
    </row>
    <row r="5" spans="1:12" x14ac:dyDescent="0.25">
      <c r="A5" s="498">
        <v>2021</v>
      </c>
      <c r="B5" s="757">
        <v>71.3</v>
      </c>
      <c r="C5" s="758">
        <v>68.7</v>
      </c>
      <c r="D5" s="758">
        <v>74.09</v>
      </c>
      <c r="E5" s="1023">
        <v>73</v>
      </c>
      <c r="F5" s="1023">
        <v>179.1</v>
      </c>
      <c r="G5" s="1024">
        <v>45.3</v>
      </c>
      <c r="H5" s="1025">
        <v>43.8</v>
      </c>
      <c r="I5" s="1026">
        <v>46.7</v>
      </c>
      <c r="J5" s="1023">
        <v>12</v>
      </c>
    </row>
    <row r="6" spans="1:12" x14ac:dyDescent="0.25">
      <c r="A6" s="499">
        <v>2022</v>
      </c>
      <c r="B6" s="1011">
        <v>75.31</v>
      </c>
      <c r="C6" s="1012">
        <v>73.03</v>
      </c>
      <c r="D6" s="1012">
        <v>77.63</v>
      </c>
      <c r="E6" s="1013">
        <v>70</v>
      </c>
      <c r="F6" s="1013">
        <v>195.2</v>
      </c>
      <c r="G6" s="1014">
        <v>46.2</v>
      </c>
      <c r="H6" s="1015">
        <v>44.8</v>
      </c>
      <c r="I6" s="1016">
        <v>47.6</v>
      </c>
      <c r="J6" s="1013">
        <v>11.5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</v>
      </c>
    </row>
    <row r="13" spans="1:12" x14ac:dyDescent="0.25">
      <c r="A13" s="633">
        <f t="shared" si="0"/>
        <v>2022</v>
      </c>
      <c r="B13" s="627">
        <f t="shared" si="1"/>
        <v>11.5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49611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53652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67644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15743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101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49034</v>
      </c>
      <c r="C5" s="70">
        <v>51482</v>
      </c>
      <c r="D5" s="55">
        <v>28490</v>
      </c>
      <c r="E5" s="110">
        <v>22992</v>
      </c>
      <c r="F5" s="55">
        <v>26.4</v>
      </c>
      <c r="G5" s="55">
        <v>30.1</v>
      </c>
      <c r="H5" s="110">
        <v>23</v>
      </c>
      <c r="I5" s="55"/>
      <c r="J5" s="70"/>
      <c r="K5" s="55"/>
      <c r="L5" s="55"/>
      <c r="M5" s="71">
        <v>106</v>
      </c>
      <c r="N5" s="71">
        <v>99</v>
      </c>
      <c r="O5" s="71">
        <v>113</v>
      </c>
    </row>
    <row r="6" spans="1:16" x14ac:dyDescent="0.25">
      <c r="A6" s="215">
        <v>2021</v>
      </c>
      <c r="B6" s="212">
        <v>49970</v>
      </c>
      <c r="C6" s="212">
        <v>52918</v>
      </c>
      <c r="D6" s="58">
        <v>29149</v>
      </c>
      <c r="E6" s="160">
        <v>23770</v>
      </c>
      <c r="F6" s="58">
        <v>27.7</v>
      </c>
      <c r="G6" s="58">
        <v>31.4</v>
      </c>
      <c r="H6" s="160">
        <v>24.2</v>
      </c>
      <c r="I6" s="58">
        <v>52970</v>
      </c>
      <c r="J6" s="212">
        <v>20205</v>
      </c>
      <c r="K6" s="58">
        <v>8828</v>
      </c>
      <c r="L6" s="58">
        <v>11377</v>
      </c>
      <c r="M6" s="214">
        <v>107</v>
      </c>
      <c r="N6" s="214">
        <v>96</v>
      </c>
      <c r="O6" s="214">
        <v>117</v>
      </c>
    </row>
    <row r="7" spans="1:16" x14ac:dyDescent="0.25">
      <c r="A7" s="229">
        <v>2022</v>
      </c>
      <c r="B7" s="167">
        <v>49611</v>
      </c>
      <c r="C7" s="167">
        <v>53652</v>
      </c>
      <c r="D7" s="94">
        <v>29331</v>
      </c>
      <c r="E7" s="169">
        <v>24322</v>
      </c>
      <c r="F7" s="94">
        <v>29.3</v>
      </c>
      <c r="G7" s="58">
        <v>33</v>
      </c>
      <c r="H7" s="160">
        <v>25.8</v>
      </c>
      <c r="I7" s="94">
        <v>59218</v>
      </c>
      <c r="J7" s="167">
        <v>18363</v>
      </c>
      <c r="K7" s="94">
        <v>7960</v>
      </c>
      <c r="L7" s="94">
        <v>10403</v>
      </c>
      <c r="M7" s="214">
        <v>101</v>
      </c>
      <c r="N7" s="214">
        <v>90</v>
      </c>
      <c r="O7" s="214">
        <v>111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67644</v>
      </c>
      <c r="J8" s="1072">
        <v>15743</v>
      </c>
      <c r="K8" s="1073">
        <v>6927</v>
      </c>
      <c r="L8" s="1073">
        <v>8816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52970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59218</v>
      </c>
      <c r="F14" s="514">
        <f>A5</f>
        <v>2020</v>
      </c>
      <c r="G14" s="310">
        <f>IF(ISBLANK(E5),"",E5)</f>
        <v>22992</v>
      </c>
      <c r="H14" s="310">
        <f>IF(ISBLANK(D5),"",D5)</f>
        <v>28490</v>
      </c>
      <c r="K14" s="514">
        <f>A6</f>
        <v>2021</v>
      </c>
      <c r="L14" s="310">
        <f>IF(ISBLANK(L6),"",L6)</f>
        <v>11377</v>
      </c>
      <c r="M14" s="310">
        <f>IF(ISBLANK(K6),"",K6)</f>
        <v>8828</v>
      </c>
    </row>
    <row r="15" spans="1:16" x14ac:dyDescent="0.25">
      <c r="A15" s="481">
        <f>A8</f>
        <v>2023</v>
      </c>
      <c r="B15" s="311">
        <f t="shared" si="0"/>
        <v>67644</v>
      </c>
      <c r="F15" s="486">
        <f t="shared" ref="F15:F16" si="1">A6</f>
        <v>2021</v>
      </c>
      <c r="G15" s="479">
        <f t="shared" ref="G15:G16" si="2">IF(ISBLANK(E6),"",E6)</f>
        <v>23770</v>
      </c>
      <c r="H15" s="479">
        <f t="shared" ref="H15:H16" si="3">IF(ISBLANK(D6),"",D6)</f>
        <v>29149</v>
      </c>
      <c r="K15" s="486">
        <f>A7</f>
        <v>2022</v>
      </c>
      <c r="L15" s="479">
        <f t="shared" ref="L15:L16" si="4">IF(ISBLANK(L7),"",L7)</f>
        <v>10403</v>
      </c>
      <c r="M15" s="479">
        <f t="shared" ref="M15:M16" si="5">IF(ISBLANK(K7),"",K7)</f>
        <v>7960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24322</v>
      </c>
      <c r="H16" s="311">
        <f t="shared" si="3"/>
        <v>29331</v>
      </c>
      <c r="K16" s="481">
        <f>A8</f>
        <v>2023</v>
      </c>
      <c r="L16" s="311">
        <f t="shared" si="4"/>
        <v>8816</v>
      </c>
      <c r="M16" s="311">
        <f t="shared" si="5"/>
        <v>6927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49034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49970</v>
      </c>
      <c r="C21" s="373"/>
      <c r="D21" s="197"/>
      <c r="F21" s="514">
        <f>A5</f>
        <v>2020</v>
      </c>
      <c r="G21" s="310">
        <f>IF(ISBLANK(E5),"",E5)</f>
        <v>22992</v>
      </c>
      <c r="H21" s="310">
        <f>IF(ISBLANK(D5),"",D5)</f>
        <v>28490</v>
      </c>
      <c r="K21" s="514">
        <f>A6</f>
        <v>2021</v>
      </c>
      <c r="L21" s="310">
        <f>IF(ISBLANK(L6),"",L6)</f>
        <v>11377</v>
      </c>
      <c r="M21" s="310">
        <f>IF(ISBLANK(K6),"",K6)</f>
        <v>8828</v>
      </c>
    </row>
    <row r="22" spans="1:15" x14ac:dyDescent="0.25">
      <c r="A22" s="481">
        <f t="shared" si="6"/>
        <v>2022</v>
      </c>
      <c r="B22" s="311">
        <f t="shared" si="7"/>
        <v>49611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23770</v>
      </c>
      <c r="H22" s="479">
        <f t="shared" ref="H22:H23" si="10">IF(ISBLANK(D6),"",D6)</f>
        <v>29149</v>
      </c>
      <c r="K22" s="486">
        <f>A7</f>
        <v>2022</v>
      </c>
      <c r="L22" s="479">
        <f>IF(ISBLANK(L7),"",L7)</f>
        <v>10403</v>
      </c>
      <c r="M22" s="479">
        <f>IF(ISBLANK(K7),"",K7)</f>
        <v>7960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24322</v>
      </c>
      <c r="H23" s="311">
        <f t="shared" si="10"/>
        <v>29331</v>
      </c>
      <c r="K23" s="481">
        <f>A8</f>
        <v>2023</v>
      </c>
      <c r="L23" s="311">
        <f>IF(ISBLANK(L8),"",L8)</f>
        <v>8816</v>
      </c>
      <c r="M23" s="311">
        <f>IF(ISBLANK(K8),"",K8)</f>
        <v>6927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49034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49970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49611</v>
      </c>
      <c r="C28" s="373"/>
      <c r="D28" s="197"/>
      <c r="F28" s="514">
        <f>A5</f>
        <v>2020</v>
      </c>
      <c r="G28" s="310">
        <f>IF(ISBLANK(H5),"",H5)</f>
        <v>23</v>
      </c>
      <c r="H28" s="310">
        <f>IF(ISBLANK(G5),"",G5)</f>
        <v>30.1</v>
      </c>
      <c r="K28" s="514">
        <f>A5</f>
        <v>2020</v>
      </c>
      <c r="L28" s="310">
        <f>IF(ISBLANK(O5),"",O5)</f>
        <v>113</v>
      </c>
      <c r="M28" s="310">
        <f>IF(ISBLANK(N5),"",N5)</f>
        <v>99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24.2</v>
      </c>
      <c r="H29" s="479">
        <f t="shared" ref="H29:H30" si="15">IF(ISBLANK(G6),"",G6)</f>
        <v>31.4</v>
      </c>
      <c r="K29" s="486">
        <f t="shared" ref="K29:K30" si="16">A6</f>
        <v>2021</v>
      </c>
      <c r="L29" s="479">
        <f t="shared" ref="L29:L30" si="17">IF(ISBLANK(O6),"",O6)</f>
        <v>117</v>
      </c>
      <c r="M29" s="479">
        <f t="shared" ref="M29:M30" si="18">IF(ISBLANK(N6),"",N6)</f>
        <v>96</v>
      </c>
    </row>
    <row r="30" spans="1:15" x14ac:dyDescent="0.25">
      <c r="F30" s="481">
        <f t="shared" si="13"/>
        <v>2022</v>
      </c>
      <c r="G30" s="311">
        <f t="shared" si="14"/>
        <v>25.8</v>
      </c>
      <c r="H30" s="311">
        <f t="shared" si="15"/>
        <v>33</v>
      </c>
      <c r="K30" s="481">
        <f t="shared" si="16"/>
        <v>2022</v>
      </c>
      <c r="L30" s="311">
        <f t="shared" si="17"/>
        <v>111</v>
      </c>
      <c r="M30" s="311">
        <f t="shared" si="18"/>
        <v>90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23</v>
      </c>
      <c r="H35" s="310">
        <f>IF(ISBLANK(G5),"",G5)</f>
        <v>30.1</v>
      </c>
      <c r="K35" s="514">
        <f>A5</f>
        <v>2020</v>
      </c>
      <c r="L35" s="310">
        <f>IF(ISBLANK(O5),"",O5)</f>
        <v>113</v>
      </c>
      <c r="M35" s="310">
        <f>IF(ISBLANK(N5),"",N5)</f>
        <v>99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24.2</v>
      </c>
      <c r="H36" s="479">
        <f t="shared" ref="H36:H37" si="21">IF(ISBLANK(G6),"",G6)</f>
        <v>31.4</v>
      </c>
      <c r="K36" s="486">
        <f t="shared" ref="K36:K37" si="22">A6</f>
        <v>2021</v>
      </c>
      <c r="L36" s="479">
        <f t="shared" ref="L36:L37" si="23">IF(ISBLANK(O6),"",O6)</f>
        <v>117</v>
      </c>
      <c r="M36" s="479">
        <f t="shared" ref="M36:M37" si="24">IF(ISBLANK(N6),"",N6)</f>
        <v>96</v>
      </c>
    </row>
    <row r="37" spans="6:15" x14ac:dyDescent="0.25">
      <c r="F37" s="481">
        <f t="shared" si="19"/>
        <v>2022</v>
      </c>
      <c r="G37" s="311">
        <f t="shared" si="20"/>
        <v>25.8</v>
      </c>
      <c r="H37" s="311">
        <f t="shared" si="21"/>
        <v>33</v>
      </c>
      <c r="K37" s="481">
        <f t="shared" si="22"/>
        <v>2022</v>
      </c>
      <c r="L37" s="311">
        <f t="shared" si="23"/>
        <v>111</v>
      </c>
      <c r="M37" s="311">
        <f t="shared" si="24"/>
        <v>90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20.6</v>
      </c>
      <c r="C6" s="35">
        <v>21</v>
      </c>
      <c r="D6" s="63">
        <v>20.3</v>
      </c>
      <c r="E6" s="35">
        <v>55.7</v>
      </c>
      <c r="F6" s="35">
        <v>52</v>
      </c>
      <c r="G6" s="35">
        <v>58.5</v>
      </c>
      <c r="H6" s="292">
        <v>23.7</v>
      </c>
      <c r="I6" s="35">
        <v>27</v>
      </c>
      <c r="J6" s="63">
        <v>21.2</v>
      </c>
      <c r="M6" s="127" t="s">
        <v>16</v>
      </c>
      <c r="N6" s="935">
        <f>IF(ISBLANK(B8),"",B8)</f>
        <v>18.399999999999999</v>
      </c>
      <c r="O6" s="935">
        <f>IF(ISBLANK(E8),"",E8)</f>
        <v>54.4</v>
      </c>
      <c r="P6" s="128">
        <f>IF(ISBLANK(H8),"",H8)</f>
        <v>27.2</v>
      </c>
    </row>
    <row r="7" spans="1:19" x14ac:dyDescent="0.25">
      <c r="A7" s="286">
        <v>2022</v>
      </c>
      <c r="B7" s="167">
        <v>19.5</v>
      </c>
      <c r="C7" s="94">
        <v>19.100000000000001</v>
      </c>
      <c r="D7" s="169">
        <v>19.8</v>
      </c>
      <c r="E7" s="94">
        <v>55.1</v>
      </c>
      <c r="F7" s="94">
        <v>52.4</v>
      </c>
      <c r="G7" s="94">
        <v>57.2</v>
      </c>
      <c r="H7" s="167">
        <v>25.4</v>
      </c>
      <c r="I7" s="94">
        <v>28.5</v>
      </c>
      <c r="J7" s="169">
        <v>23</v>
      </c>
    </row>
    <row r="8" spans="1:19" x14ac:dyDescent="0.25">
      <c r="A8" s="218">
        <v>2023</v>
      </c>
      <c r="B8" s="167">
        <v>18.399999999999999</v>
      </c>
      <c r="C8" s="94">
        <v>18.7</v>
      </c>
      <c r="D8" s="169">
        <v>18.2</v>
      </c>
      <c r="E8" s="94">
        <v>54.4</v>
      </c>
      <c r="F8" s="94">
        <v>51.5</v>
      </c>
      <c r="G8" s="94">
        <v>56.7</v>
      </c>
      <c r="H8" s="167">
        <v>27.2</v>
      </c>
      <c r="I8" s="94">
        <v>29.9</v>
      </c>
      <c r="J8" s="169">
        <v>25.1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18.2</v>
      </c>
      <c r="O12" s="936">
        <f>IF(ISBLANK(G8),"",G8)</f>
        <v>56.7</v>
      </c>
      <c r="P12" s="938">
        <f>IF(ISBLANK(J8),"",J8)</f>
        <v>25.1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18.7</v>
      </c>
      <c r="O13" s="937">
        <f>IF(ISBLANK(F8),"",F8)</f>
        <v>51.5</v>
      </c>
      <c r="P13" s="939">
        <f>IF(ISBLANK(I8),"",I8)</f>
        <v>29.9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18.399999999999999</v>
      </c>
      <c r="O20" s="935">
        <f>IF(ISBLANK(E8),"",E8)</f>
        <v>54.4</v>
      </c>
      <c r="P20" s="940">
        <f>IF(ISBLANK(H8),"",H8)</f>
        <v>27.2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18.2</v>
      </c>
      <c r="O24" s="936">
        <f>IF(ISBLANK(G8),"",G8)</f>
        <v>56.7</v>
      </c>
      <c r="P24" s="938">
        <f>IF(ISBLANK(J8),"",J8)</f>
        <v>25.1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18.7</v>
      </c>
      <c r="O25" s="937">
        <f>IF(ISBLANK(F8),"",F8)</f>
        <v>51.5</v>
      </c>
      <c r="P25" s="939">
        <f>IF(ISBLANK(I8),"",I8)</f>
        <v>29.9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9483484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51847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8458029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46241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24295935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132828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2279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7878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611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1112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7883385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33.5</v>
      </c>
      <c r="E20" s="600">
        <v>26.5</v>
      </c>
      <c r="F20" s="600">
        <v>28.8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24.3</v>
      </c>
      <c r="E21" s="751">
        <v>21.2</v>
      </c>
      <c r="F21" s="751">
        <v>23.8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7.8</v>
      </c>
      <c r="E22" s="752">
        <v>2.2000000000000002</v>
      </c>
      <c r="F22" s="752">
        <v>3.2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44.199999999999996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28.8</v>
      </c>
      <c r="C30" s="204" t="s">
        <v>493</v>
      </c>
    </row>
    <row r="31" spans="1:11" x14ac:dyDescent="0.25">
      <c r="A31" s="698" t="s">
        <v>1430</v>
      </c>
      <c r="B31" s="734">
        <f>F21</f>
        <v>23.8</v>
      </c>
    </row>
    <row r="32" spans="1:11" x14ac:dyDescent="0.25">
      <c r="A32" s="698" t="s">
        <v>1431</v>
      </c>
      <c r="B32" s="734">
        <f>F22</f>
        <v>3.2</v>
      </c>
    </row>
    <row r="33" spans="1:2" x14ac:dyDescent="0.25">
      <c r="A33" s="699" t="s">
        <v>1432</v>
      </c>
      <c r="B33" s="732">
        <f>100-(B30+B31+B32)</f>
        <v>44.199999999999996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2354</v>
      </c>
      <c r="C4" s="71">
        <v>148</v>
      </c>
      <c r="D4" s="71">
        <v>153</v>
      </c>
      <c r="G4" s="217">
        <f>A4</f>
        <v>2021</v>
      </c>
      <c r="H4" s="289">
        <f>IF(ISBLANK(C4),"",C4)</f>
        <v>148</v>
      </c>
      <c r="I4" s="289">
        <f>IF(ISBLANK(D4),"",D4)</f>
        <v>153</v>
      </c>
    </row>
    <row r="5" spans="1:9" x14ac:dyDescent="0.25">
      <c r="A5" s="286">
        <v>2022</v>
      </c>
      <c r="B5" s="214">
        <v>2336</v>
      </c>
      <c r="C5" s="214">
        <v>123</v>
      </c>
      <c r="D5" s="214">
        <v>144</v>
      </c>
      <c r="G5" s="286">
        <f t="shared" ref="G5:G6" si="0">A5</f>
        <v>2022</v>
      </c>
      <c r="H5" s="290">
        <f t="shared" ref="H5:H6" si="1">IF(ISBLANK(C5),"",C5)</f>
        <v>123</v>
      </c>
      <c r="I5" s="290">
        <f t="shared" ref="I5:I6" si="2">IF(ISBLANK(D5),"",D5)</f>
        <v>144</v>
      </c>
    </row>
    <row r="6" spans="1:9" x14ac:dyDescent="0.25">
      <c r="A6" s="218">
        <v>2023</v>
      </c>
      <c r="B6" s="168">
        <v>2279</v>
      </c>
      <c r="C6" s="168">
        <v>105</v>
      </c>
      <c r="D6" s="168">
        <v>101</v>
      </c>
      <c r="G6" s="219">
        <f t="shared" si="0"/>
        <v>2023</v>
      </c>
      <c r="H6" s="291">
        <f t="shared" si="1"/>
        <v>105</v>
      </c>
      <c r="I6" s="291">
        <f t="shared" si="2"/>
        <v>101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148</v>
      </c>
      <c r="I12" s="289">
        <f>IF(ISBLANK(D4),"",D4)</f>
        <v>153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123</v>
      </c>
      <c r="I13" s="290">
        <f t="shared" si="4"/>
        <v>144</v>
      </c>
    </row>
    <row r="14" spans="1:9" x14ac:dyDescent="0.25">
      <c r="G14" s="219">
        <f t="shared" si="3"/>
        <v>2023</v>
      </c>
      <c r="H14" s="291">
        <f t="shared" ref="H14:I14" si="5">IF(ISBLANK(C6),"",C6)</f>
        <v>105</v>
      </c>
      <c r="I14" s="291">
        <f t="shared" si="5"/>
        <v>101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7176</v>
      </c>
      <c r="C23" s="71">
        <v>695</v>
      </c>
      <c r="D23" s="71">
        <v>888</v>
      </c>
      <c r="G23" s="217">
        <f>A23</f>
        <v>2021</v>
      </c>
      <c r="H23" s="289">
        <f>IF(ISBLANK(C23),"",C23)</f>
        <v>695</v>
      </c>
      <c r="I23" s="289">
        <f>IF(ISBLANK(D23),"",D23)</f>
        <v>888</v>
      </c>
    </row>
    <row r="24" spans="1:13" x14ac:dyDescent="0.25">
      <c r="A24" s="286">
        <v>2022</v>
      </c>
      <c r="B24" s="214">
        <v>7369</v>
      </c>
      <c r="C24" s="214">
        <v>750</v>
      </c>
      <c r="D24" s="214">
        <v>939</v>
      </c>
      <c r="G24" s="286">
        <f t="shared" ref="G24:G25" si="6">A24</f>
        <v>2022</v>
      </c>
      <c r="H24" s="290">
        <f t="shared" ref="H24:H25" si="7">IF(ISBLANK(C24),"",C24)</f>
        <v>750</v>
      </c>
      <c r="I24" s="290">
        <f t="shared" ref="I24:I25" si="8">IF(ISBLANK(D24),"",D24)</f>
        <v>939</v>
      </c>
    </row>
    <row r="25" spans="1:13" x14ac:dyDescent="0.25">
      <c r="A25" s="218">
        <v>2023</v>
      </c>
      <c r="B25" s="168">
        <v>7878</v>
      </c>
      <c r="C25" s="168">
        <v>611</v>
      </c>
      <c r="D25" s="168">
        <v>1112</v>
      </c>
      <c r="G25" s="219">
        <f t="shared" si="6"/>
        <v>2023</v>
      </c>
      <c r="H25" s="291">
        <f t="shared" si="7"/>
        <v>611</v>
      </c>
      <c r="I25" s="291">
        <f t="shared" si="8"/>
        <v>1112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695</v>
      </c>
      <c r="I31" s="289">
        <f>IF(ISBLANK(D23),"",D23)</f>
        <v>888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750</v>
      </c>
      <c r="I32" s="290">
        <f t="shared" si="10"/>
        <v>939</v>
      </c>
    </row>
    <row r="33" spans="7:9" x14ac:dyDescent="0.25">
      <c r="G33" s="219">
        <f t="shared" si="9"/>
        <v>2023</v>
      </c>
      <c r="H33" s="291">
        <f t="shared" ref="H33:I33" si="11">IF(ISBLANK(C25),"",C25)</f>
        <v>611</v>
      </c>
      <c r="I33" s="291">
        <f t="shared" si="11"/>
        <v>1112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5628780</v>
      </c>
      <c r="C4" s="1077">
        <v>28914</v>
      </c>
      <c r="D4" s="110">
        <v>4074915</v>
      </c>
      <c r="E4" s="70">
        <v>20932</v>
      </c>
      <c r="F4" s="1076">
        <v>1304023</v>
      </c>
      <c r="G4" s="70">
        <v>6698</v>
      </c>
      <c r="H4" s="1078">
        <v>16801891</v>
      </c>
      <c r="I4" s="1077">
        <v>86307</v>
      </c>
    </row>
    <row r="5" spans="1:9" x14ac:dyDescent="0.25">
      <c r="A5" s="587">
        <v>2021</v>
      </c>
      <c r="B5" s="1079">
        <v>6768958</v>
      </c>
      <c r="C5" s="1080">
        <v>35391</v>
      </c>
      <c r="D5" s="160">
        <v>5426130</v>
      </c>
      <c r="E5" s="212">
        <v>28370</v>
      </c>
      <c r="F5" s="1079">
        <v>571980</v>
      </c>
      <c r="G5" s="212">
        <v>2991</v>
      </c>
      <c r="H5" s="1081">
        <v>25554165</v>
      </c>
      <c r="I5" s="1080">
        <v>133610</v>
      </c>
    </row>
    <row r="6" spans="1:9" x14ac:dyDescent="0.25">
      <c r="A6" s="588">
        <v>2022</v>
      </c>
      <c r="B6" s="1082">
        <v>7003708</v>
      </c>
      <c r="C6" s="1083">
        <v>38290</v>
      </c>
      <c r="D6" s="169">
        <v>5786698</v>
      </c>
      <c r="E6" s="167">
        <v>31636</v>
      </c>
      <c r="F6" s="1082">
        <v>776343</v>
      </c>
      <c r="G6" s="167">
        <v>4244</v>
      </c>
      <c r="H6" s="1084">
        <v>24295935</v>
      </c>
      <c r="I6" s="1083">
        <v>132828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5848669</v>
      </c>
      <c r="C4" s="1076">
        <v>6750956</v>
      </c>
      <c r="D4" s="1077">
        <v>34678</v>
      </c>
      <c r="E4" s="1076">
        <v>6991245</v>
      </c>
      <c r="F4" s="1077">
        <v>35912</v>
      </c>
    </row>
    <row r="5" spans="1:6" x14ac:dyDescent="0.25">
      <c r="A5" s="480">
        <v>2021</v>
      </c>
      <c r="B5" s="1081">
        <v>10258042</v>
      </c>
      <c r="C5" s="1079">
        <v>8205523</v>
      </c>
      <c r="D5" s="1080">
        <v>42902</v>
      </c>
      <c r="E5" s="1079">
        <v>8094090</v>
      </c>
      <c r="F5" s="1080">
        <v>42320</v>
      </c>
    </row>
    <row r="6" spans="1:6" ht="15.75" thickBot="1" x14ac:dyDescent="0.3">
      <c r="A6" s="960">
        <v>2022</v>
      </c>
      <c r="B6" s="1085">
        <v>7883385</v>
      </c>
      <c r="C6" s="1086">
        <v>9483484</v>
      </c>
      <c r="D6" s="1087">
        <v>51847</v>
      </c>
      <c r="E6" s="1086">
        <v>8458029</v>
      </c>
      <c r="F6" s="1087">
        <v>46241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Поморавска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2614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182913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70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75.31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195.2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172879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185669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4997</v>
      </c>
      <c r="C63" s="548">
        <f>IF(ISBLANK('DEM2'!C7),"-",'DEM2'!C7)</f>
        <v>5278</v>
      </c>
      <c r="D63" s="548"/>
      <c r="E63" s="548">
        <f>IF(ISBLANK('DEM2'!D8),"-",'DEM2'!D8)</f>
        <v>4813</v>
      </c>
      <c r="F63" s="548">
        <f>IF(ISBLANK('DEM2'!C8),"-",'DEM2'!C8)</f>
        <v>5063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6712</v>
      </c>
      <c r="C64" s="317">
        <f>IF(ISBLANK('DEM2'!F7),"-",'DEM2'!F7)</f>
        <v>7129</v>
      </c>
      <c r="D64" s="789"/>
      <c r="E64" s="317">
        <f>IF(ISBLANK('DEM2'!G8),"-",'DEM2'!G8)</f>
        <v>6352</v>
      </c>
      <c r="F64" s="317">
        <f>IF(ISBLANK('DEM2'!F8),"-",'DEM2'!F8)</f>
        <v>6709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3751</v>
      </c>
      <c r="C65" s="345">
        <f>IF(ISBLANK('DEM2'!I7),"-",'DEM2'!I7)</f>
        <v>3994</v>
      </c>
      <c r="D65" s="393"/>
      <c r="E65" s="345">
        <f>IF(ISBLANK('DEM2'!J8),"-",'DEM2'!J8)</f>
        <v>3472</v>
      </c>
      <c r="F65" s="345">
        <f>IF(ISBLANK('DEM2'!I8),"-",'DEM2'!I8)</f>
        <v>3784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14484</v>
      </c>
      <c r="C66" s="317">
        <f>IF(ISBLANK('DEM2'!L7),"-",'DEM2'!L7)</f>
        <v>15382</v>
      </c>
      <c r="D66" s="395"/>
      <c r="E66" s="317">
        <f>IF(ISBLANK('DEM2'!M8),"-",'DEM2'!M8)</f>
        <v>13759</v>
      </c>
      <c r="F66" s="317">
        <f>IF(ISBLANK('DEM2'!L8),"-",'DEM2'!L8)</f>
        <v>14603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15352</v>
      </c>
      <c r="C67" s="317">
        <f>IF(ISBLANK('DEM2'!O7),"-",'DEM2'!O7)</f>
        <v>16213</v>
      </c>
      <c r="D67" s="395"/>
      <c r="E67" s="317">
        <f>IF(ISBLANK('DEM2'!P8),"-",'DEM2'!P8)</f>
        <v>13566</v>
      </c>
      <c r="F67" s="317">
        <f>IF(ISBLANK('DEM2'!O8),"-",'DEM2'!O8)</f>
        <v>14291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60055</v>
      </c>
      <c r="C68" s="414">
        <f>IF(ISBLANK('DEM2'!R7),"-",'DEM2'!R7)</f>
        <v>60363</v>
      </c>
      <c r="D68" s="420"/>
      <c r="E68" s="414">
        <f>IF(ISBLANK('DEM2'!S8),"-",'DEM2'!S8)</f>
        <v>56027</v>
      </c>
      <c r="F68" s="414">
        <f>IF(ISBLANK('DEM2'!R8),"-",'DEM2'!R8)</f>
        <v>55826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98281</v>
      </c>
      <c r="C69" s="463">
        <f>IF(ISBLANK('DEM2'!U7),"-",'DEM2'!U7)</f>
        <v>92979</v>
      </c>
      <c r="D69" s="799"/>
      <c r="E69" s="463">
        <f>IF(ISBLANK('DEM2'!V8),"-",'DEM2'!V8)</f>
        <v>94157</v>
      </c>
      <c r="F69" s="463">
        <f>IF(ISBLANK('DEM2'!U8),"-",'DEM2'!U8)</f>
        <v>88756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11.1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4.5</v>
      </c>
      <c r="G116" s="407">
        <f>IF(ISBLANK('DEM2'!E24),"-",'DEM2'!E24)</f>
        <v>12.7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10.7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49611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53652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67644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15743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101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24295935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132828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5786698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3063399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31636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7003708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38290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776343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4244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9483484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51847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8458029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46241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2279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7878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7883385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24990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25443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21119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71227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24366</v>
      </c>
      <c r="C300" s="808">
        <f>IF(ISBLANK(POLJ3!C4),"-",POLJ3!C4)</f>
        <v>3963</v>
      </c>
      <c r="D300" s="1153">
        <f>IF(ISBLANK(POLJ3!D4),"-",POLJ3!D4)</f>
        <v>20403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33267</v>
      </c>
      <c r="C301" s="789">
        <f>IF(ISBLANK(POLJ3!C5),"-",POLJ3!C5)</f>
        <v>21392</v>
      </c>
      <c r="D301" s="1154">
        <f>IF(ISBLANK(POLJ3!D5),"-",POLJ3!D5)</f>
        <v>11875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30</v>
      </c>
      <c r="C302" s="790">
        <f>IF(ISBLANK(POLJ3!C6),"-",POLJ3!C6)</f>
        <v>11</v>
      </c>
      <c r="D302" s="1155">
        <f>IF(ISBLANK(POLJ3!D6),"-",POLJ3!D6)</f>
        <v>19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359</v>
      </c>
      <c r="C303" s="791">
        <f>IF(ISBLANK(POLJ3!C7),"-",POLJ3!C7)</f>
        <v>113</v>
      </c>
      <c r="D303" s="1164">
        <f>IF(ISBLANK(POLJ3!D7),"-",POLJ3!D7)</f>
        <v>246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24990</v>
      </c>
      <c r="C304" s="807">
        <f>IF(ISBLANK(POLJ3!C8),"-",POLJ3!C8)</f>
        <v>3639</v>
      </c>
      <c r="D304" s="1122">
        <f>IF(ISBLANK(POLJ3!D8),"-",POLJ3!D8)</f>
        <v>21351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910.43</v>
      </c>
      <c r="C310" s="1123"/>
      <c r="D310" s="3"/>
      <c r="E310" s="5"/>
      <c r="F310" s="5"/>
      <c r="G310" s="815" t="s">
        <v>765</v>
      </c>
      <c r="H310" s="816">
        <f>IF(ISBLANK(POLJ2!H3),"-",POLJ2!H3)</f>
        <v>27255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70882.66</v>
      </c>
      <c r="C311" s="1124"/>
      <c r="D311" s="3"/>
      <c r="E311" s="5"/>
      <c r="F311" s="5"/>
      <c r="G311" s="810" t="s">
        <v>766</v>
      </c>
      <c r="H311" s="248">
        <f>IF(ISBLANK(POLJ2!H4),"-",POLJ2!H4)</f>
        <v>116113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4195.38</v>
      </c>
      <c r="C312" s="1124"/>
      <c r="D312" s="3"/>
      <c r="E312" s="5"/>
      <c r="F312" s="5"/>
      <c r="G312" s="810" t="s">
        <v>767</v>
      </c>
      <c r="H312" s="248">
        <f>IF(ISBLANK(POLJ2!H5),"-",POLJ2!H5)</f>
        <v>63328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1216.95</v>
      </c>
      <c r="C313" s="1124"/>
      <c r="D313" s="3"/>
      <c r="E313" s="5"/>
      <c r="F313" s="5"/>
      <c r="G313" s="812" t="s">
        <v>768</v>
      </c>
      <c r="H313" s="249">
        <f>IF(ISBLANK(POLJ2!H6),"-",POLJ2!H6)</f>
        <v>1666440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48.24</v>
      </c>
      <c r="C314" s="1124"/>
      <c r="D314" s="3"/>
      <c r="E314" s="5"/>
      <c r="F314" s="5"/>
      <c r="G314" s="814" t="s">
        <v>16</v>
      </c>
      <c r="H314" s="817">
        <f>IF(ISBLANK(POLJ2!H7),"-",POLJ2!H7)</f>
        <v>1873136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14970.03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92223.69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7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906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4129</v>
      </c>
      <c r="I364" s="808">
        <f>IF(ISBLANK(OBRAZ2!I6),"-",OBRAZ2!I6)</f>
        <v>3338</v>
      </c>
      <c r="J364" s="808">
        <f>IF(ISBLANK(OBRAZ2!J6),"-",OBRAZ2!J6)</f>
        <v>791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2058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13</v>
      </c>
      <c r="I365" s="789">
        <f>IF(ISBLANK(OBRAZ2!I7),"-",OBRAZ2!I7)</f>
        <v>13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58.1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29</v>
      </c>
      <c r="I366" s="807">
        <f>IF(ISBLANK(OBRAZ2!I8),"-",OBRAZ2!I8)</f>
        <v>28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1401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4.9164208456243852</v>
      </c>
      <c r="I375" s="850">
        <f>IF(ISBLANK(OBRAZ2!C12),"-",OBRAZ2!C21)</f>
        <v>12.327440058125454</v>
      </c>
      <c r="J375" s="850">
        <f>IF(ISBLANK(OBRAZ2!D12),"-",OBRAZ2!D21)</f>
        <v>6.5521191294387178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56.563421828908552</v>
      </c>
      <c r="I377" s="851">
        <f>IF(ISBLANK(OBRAZ2!C14),"-",OBRAZ2!C23)</f>
        <v>49.745701138290144</v>
      </c>
      <c r="J377" s="851">
        <f>IF(ISBLANK(OBRAZ2!D14),"-",OBRAZ2!D23)</f>
        <v>61.351660939289808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20.231071779744347</v>
      </c>
      <c r="I379" s="851">
        <f>IF(ISBLANK(OBRAZ2!C16),"-",OBRAZ2!C25)</f>
        <v>19.011867280213128</v>
      </c>
      <c r="J379" s="851">
        <f>IF(ISBLANK(OBRAZ2!D16),"-",OBRAZ2!D25)</f>
        <v>18.098510882016036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18.289085545722713</v>
      </c>
      <c r="I380" s="852">
        <f>IF(ISBLANK(OBRAZ2!C17),"-",OBRAZ2!C26)</f>
        <v>18.914991523371278</v>
      </c>
      <c r="J380" s="852">
        <f>IF(ISBLANK(OBRAZ2!D17),"-",OBRAZ2!D26)</f>
        <v>13.997709049255441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129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4618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5620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1684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808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1630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69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44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6386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90.6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96.8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2.2000000000000002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57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9918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5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17281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4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9330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596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2.4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91.6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29073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15.9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469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2929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185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220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7.2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184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3667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2.2000000000000002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3433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1486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487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954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102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963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352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17.600000000000001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51.7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37.700000000000003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51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144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1197.326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1198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53637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42037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106991.69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16366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18498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48126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41655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24990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21119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25443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910.43</v>
      </c>
      <c r="G3" s="217" t="s">
        <v>765</v>
      </c>
      <c r="H3" s="71">
        <v>27255</v>
      </c>
    </row>
    <row r="4" spans="1:9" x14ac:dyDescent="0.25">
      <c r="A4" s="286" t="s">
        <v>760</v>
      </c>
      <c r="B4" s="214">
        <v>70882.66</v>
      </c>
      <c r="G4" s="286" t="s">
        <v>766</v>
      </c>
      <c r="H4" s="214">
        <v>116113</v>
      </c>
    </row>
    <row r="5" spans="1:9" x14ac:dyDescent="0.25">
      <c r="A5" s="286" t="s">
        <v>761</v>
      </c>
      <c r="B5" s="214">
        <v>4195.38</v>
      </c>
      <c r="G5" s="286" t="s">
        <v>767</v>
      </c>
      <c r="H5" s="214">
        <v>63328</v>
      </c>
    </row>
    <row r="6" spans="1:9" x14ac:dyDescent="0.25">
      <c r="A6" s="286" t="s">
        <v>762</v>
      </c>
      <c r="B6" s="214">
        <v>1216.95</v>
      </c>
      <c r="G6" s="286" t="s">
        <v>768</v>
      </c>
      <c r="H6" s="214">
        <v>1666440</v>
      </c>
    </row>
    <row r="7" spans="1:9" x14ac:dyDescent="0.25">
      <c r="A7" s="286" t="s">
        <v>763</v>
      </c>
      <c r="B7" s="214">
        <v>48.24</v>
      </c>
      <c r="G7" s="1" t="s">
        <v>24</v>
      </c>
      <c r="H7" s="288">
        <v>1873136</v>
      </c>
    </row>
    <row r="8" spans="1:9" x14ac:dyDescent="0.25">
      <c r="A8" s="287" t="s">
        <v>764</v>
      </c>
      <c r="B8" s="73">
        <v>14970.03</v>
      </c>
    </row>
    <row r="9" spans="1:9" x14ac:dyDescent="0.25">
      <c r="A9" s="1" t="s">
        <v>24</v>
      </c>
      <c r="B9" s="288">
        <v>92223.69</v>
      </c>
      <c r="I9" s="41" t="s">
        <v>876</v>
      </c>
    </row>
    <row r="10" spans="1:9" x14ac:dyDescent="0.25">
      <c r="G10" s="29" t="s">
        <v>775</v>
      </c>
      <c r="H10" s="58">
        <v>71227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24366</v>
      </c>
      <c r="C4" s="55">
        <v>3963</v>
      </c>
      <c r="D4" s="110">
        <v>20403</v>
      </c>
    </row>
    <row r="5" spans="1:4" ht="30" customHeight="1" x14ac:dyDescent="0.25">
      <c r="A5" s="274" t="s">
        <v>884</v>
      </c>
      <c r="B5" s="212">
        <v>33267</v>
      </c>
      <c r="C5" s="58">
        <v>21392</v>
      </c>
      <c r="D5" s="160">
        <v>11875</v>
      </c>
    </row>
    <row r="6" spans="1:4" x14ac:dyDescent="0.25">
      <c r="A6" s="274" t="s">
        <v>772</v>
      </c>
      <c r="B6" s="212">
        <v>30</v>
      </c>
      <c r="C6" s="58">
        <v>11</v>
      </c>
      <c r="D6" s="160">
        <v>19</v>
      </c>
    </row>
    <row r="7" spans="1:4" ht="30" x14ac:dyDescent="0.25">
      <c r="A7" s="274" t="s">
        <v>773</v>
      </c>
      <c r="B7" s="212">
        <v>359</v>
      </c>
      <c r="C7" s="58">
        <v>113</v>
      </c>
      <c r="D7" s="160">
        <v>246</v>
      </c>
    </row>
    <row r="8" spans="1:4" x14ac:dyDescent="0.25">
      <c r="A8" s="201" t="s">
        <v>774</v>
      </c>
      <c r="B8" s="72">
        <v>24990</v>
      </c>
      <c r="C8" s="61">
        <v>3639</v>
      </c>
      <c r="D8" s="111">
        <v>21351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36.666666666666664</v>
      </c>
      <c r="C14" s="276">
        <f>D6/B6*100</f>
        <v>63.333333333333329</v>
      </c>
    </row>
    <row r="15" spans="1:4" ht="60" x14ac:dyDescent="0.25">
      <c r="A15" s="277" t="s">
        <v>885</v>
      </c>
      <c r="B15" s="282">
        <f>C5/B5*100</f>
        <v>64.303964890131354</v>
      </c>
      <c r="C15" s="278">
        <f>D5/B5*100</f>
        <v>35.696035109868639</v>
      </c>
    </row>
    <row r="16" spans="1:4" ht="30" x14ac:dyDescent="0.25">
      <c r="A16" s="279" t="s">
        <v>821</v>
      </c>
      <c r="B16" s="283">
        <f>C4/B4*100</f>
        <v>16.2644668800788</v>
      </c>
      <c r="C16" s="280">
        <f>D4/B4*100</f>
        <v>83.7355331199212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36.666666666666664</v>
      </c>
      <c r="C21" s="276">
        <f>C14</f>
        <v>63.333333333333329</v>
      </c>
    </row>
    <row r="22" spans="1:3" ht="60" x14ac:dyDescent="0.25">
      <c r="A22" s="277" t="s">
        <v>823</v>
      </c>
      <c r="B22" s="282">
        <f t="shared" ref="B22:C23" si="0">B15</f>
        <v>64.303964890131354</v>
      </c>
      <c r="C22" s="278">
        <f t="shared" si="0"/>
        <v>35.696035109868639</v>
      </c>
    </row>
    <row r="23" spans="1:3" ht="30" x14ac:dyDescent="0.25">
      <c r="A23" s="279" t="s">
        <v>858</v>
      </c>
      <c r="B23" s="285">
        <f t="shared" si="0"/>
        <v>16.2644668800788</v>
      </c>
      <c r="C23" s="284">
        <f t="shared" si="0"/>
        <v>83.7355331199212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7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906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2058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58.1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1401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4597</v>
      </c>
      <c r="C6" s="973">
        <v>3706</v>
      </c>
      <c r="D6" s="945">
        <v>891</v>
      </c>
      <c r="E6" s="973">
        <v>4068</v>
      </c>
      <c r="F6" s="973">
        <v>3224</v>
      </c>
      <c r="G6" s="945">
        <v>844</v>
      </c>
      <c r="H6" s="599">
        <v>4129</v>
      </c>
      <c r="I6" s="616">
        <v>3338</v>
      </c>
      <c r="J6" s="945">
        <v>791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3</v>
      </c>
      <c r="F7" s="975">
        <v>3</v>
      </c>
      <c r="G7" s="976">
        <v>0</v>
      </c>
      <c r="H7" s="753">
        <v>13</v>
      </c>
      <c r="I7" s="690">
        <v>13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61</v>
      </c>
      <c r="C8" s="978">
        <v>61</v>
      </c>
      <c r="D8" s="979">
        <v>0</v>
      </c>
      <c r="E8" s="978">
        <v>6</v>
      </c>
      <c r="F8" s="978">
        <v>6</v>
      </c>
      <c r="G8" s="979">
        <v>0</v>
      </c>
      <c r="H8" s="754">
        <v>29</v>
      </c>
      <c r="I8" s="691">
        <v>28</v>
      </c>
      <c r="J8" s="979">
        <v>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200</v>
      </c>
      <c r="C12" s="600">
        <v>509</v>
      </c>
      <c r="D12" s="600">
        <v>286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2301</v>
      </c>
      <c r="C14" s="751">
        <v>2054</v>
      </c>
      <c r="D14" s="751">
        <v>2678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823</v>
      </c>
      <c r="C16" s="1029">
        <v>785</v>
      </c>
      <c r="D16" s="751">
        <v>790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744</v>
      </c>
      <c r="C17" s="752">
        <v>781</v>
      </c>
      <c r="D17" s="752">
        <v>611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4.9164208456243852</v>
      </c>
      <c r="C21" s="289">
        <f>C12/SUM(C12:C17)*100</f>
        <v>12.327440058125454</v>
      </c>
      <c r="D21" s="289">
        <f>D12/SUM(D12:D17)*100</f>
        <v>6.5521191294387178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56.563421828908552</v>
      </c>
      <c r="C23" s="290">
        <f>C14/SUM(C12:C17)*100</f>
        <v>49.745701138290144</v>
      </c>
      <c r="D23" s="290">
        <f>D14/SUM(D12:D17)*100</f>
        <v>61.351660939289808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20.231071779744347</v>
      </c>
      <c r="C25" s="290">
        <f>C16/SUM(C12:C17)*100</f>
        <v>19.011867280213128</v>
      </c>
      <c r="D25" s="290">
        <f>D16/SUM(D12:D17)*100</f>
        <v>18.098510882016036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18.289085545722713</v>
      </c>
      <c r="C26" s="291">
        <f>C17/SUM(C12:C17)*100</f>
        <v>18.914991523371278</v>
      </c>
      <c r="D26" s="291">
        <f>D17/SUM(D12:D17)*100</f>
        <v>13.997709049255441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26</v>
      </c>
      <c r="C7" s="600">
        <v>27.7</v>
      </c>
      <c r="D7" s="600">
        <v>28.3</v>
      </c>
    </row>
    <row r="8" spans="1:6" x14ac:dyDescent="0.25">
      <c r="A8" s="695" t="s">
        <v>944</v>
      </c>
      <c r="B8" s="751">
        <v>12.3</v>
      </c>
      <c r="C8" s="751">
        <v>13.9</v>
      </c>
      <c r="D8" s="751">
        <v>9.1999999999999993</v>
      </c>
    </row>
    <row r="9" spans="1:6" x14ac:dyDescent="0.25">
      <c r="A9" s="696" t="s">
        <v>224</v>
      </c>
      <c r="B9" s="752">
        <v>61.7</v>
      </c>
      <c r="C9" s="752">
        <v>58.4</v>
      </c>
      <c r="D9" s="752">
        <v>62.5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26</v>
      </c>
      <c r="C13" s="697">
        <f t="shared" ref="C13:D13" si="1">IF(ISBLANK(C7),"",C7)</f>
        <v>27.7</v>
      </c>
      <c r="D13" s="697">
        <f t="shared" si="1"/>
        <v>28.3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12.3</v>
      </c>
      <c r="C14" s="698">
        <f t="shared" si="2"/>
        <v>13.9</v>
      </c>
      <c r="D14" s="698">
        <f t="shared" si="2"/>
        <v>9.1999999999999993</v>
      </c>
    </row>
    <row r="15" spans="1:6" x14ac:dyDescent="0.25">
      <c r="A15" s="702" t="s">
        <v>1630</v>
      </c>
      <c r="B15" s="699">
        <f t="shared" si="2"/>
        <v>61.7</v>
      </c>
      <c r="C15" s="699">
        <f t="shared" si="2"/>
        <v>58.4</v>
      </c>
      <c r="D15" s="699">
        <f t="shared" si="2"/>
        <v>62.5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26</v>
      </c>
      <c r="C18" s="697">
        <f t="shared" ref="C18:D18" si="4">IF(ISBLANK(C7),"",C7)</f>
        <v>27.7</v>
      </c>
      <c r="D18" s="697">
        <f t="shared" si="4"/>
        <v>28.3</v>
      </c>
    </row>
    <row r="19" spans="1:5" x14ac:dyDescent="0.25">
      <c r="A19" s="701" t="s">
        <v>1632</v>
      </c>
      <c r="B19" s="698">
        <f t="shared" ref="B19:D20" si="5">IF(ISBLANK(B8),"",B8)</f>
        <v>12.3</v>
      </c>
      <c r="C19" s="698">
        <f t="shared" si="5"/>
        <v>13.9</v>
      </c>
      <c r="D19" s="698">
        <f t="shared" si="5"/>
        <v>9.1999999999999993</v>
      </c>
    </row>
    <row r="20" spans="1:5" x14ac:dyDescent="0.25">
      <c r="A20" s="702" t="s">
        <v>1633</v>
      </c>
      <c r="B20" s="699">
        <f t="shared" si="5"/>
        <v>61.7</v>
      </c>
      <c r="C20" s="699">
        <f t="shared" si="5"/>
        <v>58.4</v>
      </c>
      <c r="D20" s="699">
        <f t="shared" si="5"/>
        <v>62.5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97.5</v>
      </c>
      <c r="C5" s="611">
        <v>91.7</v>
      </c>
      <c r="D5" s="1030">
        <v>94.5</v>
      </c>
      <c r="F5" s="28"/>
      <c r="G5" s="693">
        <f>A5</f>
        <v>2020</v>
      </c>
      <c r="H5" s="669">
        <f>IF(ISBLANK(B5),"",B5)</f>
        <v>97.5</v>
      </c>
      <c r="I5" s="618">
        <f t="shared" ref="H5:I7" si="0">IF(ISBLANK(C5),"",C5)</f>
        <v>91.7</v>
      </c>
    </row>
    <row r="6" spans="1:10" x14ac:dyDescent="0.25">
      <c r="A6" s="749">
        <v>2021</v>
      </c>
      <c r="B6" s="601">
        <v>91.3</v>
      </c>
      <c r="C6" s="612">
        <v>100.2</v>
      </c>
      <c r="D6" s="946">
        <v>96</v>
      </c>
      <c r="F6" s="44"/>
      <c r="G6" s="693">
        <f t="shared" ref="G6:G7" si="1">A6</f>
        <v>2021</v>
      </c>
      <c r="H6" s="670">
        <f t="shared" si="0"/>
        <v>91.3</v>
      </c>
      <c r="I6" s="619">
        <f t="shared" si="0"/>
        <v>100.2</v>
      </c>
    </row>
    <row r="7" spans="1:10" x14ac:dyDescent="0.25">
      <c r="A7" s="750">
        <v>2022</v>
      </c>
      <c r="B7" s="601">
        <v>95.5</v>
      </c>
      <c r="C7" s="612">
        <v>91.8</v>
      </c>
      <c r="D7" s="946">
        <v>93.6</v>
      </c>
      <c r="F7" s="44"/>
      <c r="G7" s="693">
        <f t="shared" si="1"/>
        <v>2022</v>
      </c>
      <c r="H7" s="671">
        <f t="shared" si="0"/>
        <v>95.5</v>
      </c>
      <c r="I7" s="620">
        <f t="shared" si="0"/>
        <v>91.8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97.5</v>
      </c>
      <c r="I13" s="618">
        <f>IF(ISBLANK(C5),"",C5)</f>
        <v>91.7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91.3</v>
      </c>
      <c r="I14" s="619">
        <f t="shared" si="3"/>
        <v>100.2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95.5</v>
      </c>
      <c r="I15" s="620">
        <f t="shared" si="4"/>
        <v>91.8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Поморавска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2614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182913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70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75.31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195.2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172879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185669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4997</v>
      </c>
      <c r="C63" s="548">
        <f>IF(ISBLANK('DEM2'!C7),"-",'DEM2'!C7)</f>
        <v>5278</v>
      </c>
      <c r="D63" s="548"/>
      <c r="E63" s="548">
        <f>IF(ISBLANK('DEM2'!D8),"-",'DEM2'!D8)</f>
        <v>4813</v>
      </c>
      <c r="F63" s="548">
        <f>IF(ISBLANK('DEM2'!C8),"-",'DEM2'!C8)</f>
        <v>5063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6712</v>
      </c>
      <c r="C64" s="317">
        <f>IF(ISBLANK('DEM2'!F7),"-",'DEM2'!F7)</f>
        <v>7129</v>
      </c>
      <c r="D64" s="789"/>
      <c r="E64" s="317">
        <f>IF(ISBLANK('DEM2'!G8),"-",'DEM2'!G8)</f>
        <v>6352</v>
      </c>
      <c r="F64" s="317">
        <f>IF(ISBLANK('DEM2'!F8),"-",'DEM2'!F8)</f>
        <v>6709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3751</v>
      </c>
      <c r="C65" s="345">
        <f>IF(ISBLANK('DEM2'!I7),"-",'DEM2'!I7)</f>
        <v>3994</v>
      </c>
      <c r="D65" s="393"/>
      <c r="E65" s="345">
        <f>IF(ISBLANK('DEM2'!J8),"-",'DEM2'!J8)</f>
        <v>3472</v>
      </c>
      <c r="F65" s="345">
        <f>IF(ISBLANK('DEM2'!I8),"-",'DEM2'!I8)</f>
        <v>3784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14484</v>
      </c>
      <c r="C66" s="348">
        <f>IF(ISBLANK('DEM2'!L7),"-",'DEM2'!L7)</f>
        <v>15382</v>
      </c>
      <c r="D66" s="394"/>
      <c r="E66" s="348">
        <f>IF(ISBLANK('DEM2'!M8),"-",'DEM2'!M8)</f>
        <v>13759</v>
      </c>
      <c r="F66" s="348">
        <f>IF(ISBLANK('DEM2'!L8),"-",'DEM2'!L8)</f>
        <v>14603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15352</v>
      </c>
      <c r="C67" s="345">
        <f>IF(ISBLANK('DEM2'!O7),"-",'DEM2'!O7)</f>
        <v>16213</v>
      </c>
      <c r="D67" s="393"/>
      <c r="E67" s="345">
        <f>IF(ISBLANK('DEM2'!P8),"-",'DEM2'!P8)</f>
        <v>13566</v>
      </c>
      <c r="F67" s="345">
        <f>IF(ISBLANK('DEM2'!O8),"-",'DEM2'!O8)</f>
        <v>14291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60055</v>
      </c>
      <c r="C68" s="317">
        <f>IF(ISBLANK('DEM2'!R7),"-",'DEM2'!R7)</f>
        <v>60363</v>
      </c>
      <c r="D68" s="395"/>
      <c r="E68" s="317">
        <f>IF(ISBLANK('DEM2'!S8),"-",'DEM2'!S8)</f>
        <v>56027</v>
      </c>
      <c r="F68" s="317">
        <f>IF(ISBLANK('DEM2'!R8),"-",'DEM2'!R8)</f>
        <v>55826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98281</v>
      </c>
      <c r="C69" s="463">
        <f>IF(ISBLANK('DEM2'!U7),"-",'DEM2'!U7)</f>
        <v>92979</v>
      </c>
      <c r="D69" s="799"/>
      <c r="E69" s="463">
        <f>IF(ISBLANK('DEM2'!V8),"-",'DEM2'!V8)</f>
        <v>94157</v>
      </c>
      <c r="F69" s="463">
        <f>IF(ISBLANK('DEM2'!U8),"-",'DEM2'!U8)</f>
        <v>88756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11.1</v>
      </c>
      <c r="G115" s="800">
        <f>IF(ISBLANK('DEM2'!E23),"-",'DEM2'!E23)</f>
        <v>9.6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4.5</v>
      </c>
      <c r="G116" s="407">
        <f>IF(ISBLANK('DEM2'!E24),"-",'DEM2'!E24)</f>
        <v>12.7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4.3</v>
      </c>
      <c r="G117" s="801">
        <f>IF(ISBLANK('DEM2'!E25),"-",'DEM2'!E25)</f>
        <v>10.7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49611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53652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67644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15743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101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24295935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132828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5786698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3063399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31636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7003708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38290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776343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4244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9483484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51847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8458029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46241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2279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7878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7883385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24990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25443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21119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71227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24366</v>
      </c>
      <c r="C300" s="808">
        <f>IF(ISBLANK(POLJ3!C4),"-",POLJ3!C4)</f>
        <v>3963</v>
      </c>
      <c r="D300" s="1153">
        <f>IF(ISBLANK(POLJ3!D4),"-",POLJ3!D4)</f>
        <v>20403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33267</v>
      </c>
      <c r="C301" s="789">
        <f>IF(ISBLANK(POLJ3!C5),"-",POLJ3!C5)</f>
        <v>21392</v>
      </c>
      <c r="D301" s="1154">
        <f>IF(ISBLANK(POLJ3!D5),"-",POLJ3!D5)</f>
        <v>11875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30</v>
      </c>
      <c r="C302" s="790">
        <f>IF(ISBLANK(POLJ3!C6),"-",POLJ3!C6)</f>
        <v>11</v>
      </c>
      <c r="D302" s="1155">
        <f>IF(ISBLANK(POLJ3!D6),"-",POLJ3!D6)</f>
        <v>19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359</v>
      </c>
      <c r="C303" s="791">
        <f>IF(ISBLANK(POLJ3!C7),"-",POLJ3!C7)</f>
        <v>113</v>
      </c>
      <c r="D303" s="1164">
        <f>IF(ISBLANK(POLJ3!D7),"-",POLJ3!D7)</f>
        <v>246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24990</v>
      </c>
      <c r="C304" s="807">
        <f>IF(ISBLANK(POLJ3!C8),"-",POLJ3!C8)</f>
        <v>3639</v>
      </c>
      <c r="D304" s="1122">
        <f>IF(ISBLANK(POLJ3!D8),"-",POLJ3!D8)</f>
        <v>21351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910.43</v>
      </c>
      <c r="C310" s="1123"/>
      <c r="D310" s="3"/>
      <c r="E310" s="5"/>
      <c r="F310" s="5"/>
      <c r="G310" s="815" t="s">
        <v>854</v>
      </c>
      <c r="H310" s="816">
        <f>IF(ISBLANK(POLJ2!H3),"-",POLJ2!H3)</f>
        <v>27255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70882.66</v>
      </c>
      <c r="C311" s="1124"/>
      <c r="D311" s="3"/>
      <c r="E311" s="5"/>
      <c r="F311" s="5"/>
      <c r="G311" s="810" t="s">
        <v>855</v>
      </c>
      <c r="H311" s="248">
        <f>IF(ISBLANK(POLJ2!H4),"-",POLJ2!H4)</f>
        <v>116113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4195.38</v>
      </c>
      <c r="C312" s="1124"/>
      <c r="D312" s="3"/>
      <c r="E312" s="5"/>
      <c r="F312" s="5"/>
      <c r="G312" s="810" t="s">
        <v>856</v>
      </c>
      <c r="H312" s="248">
        <f>IF(ISBLANK(POLJ2!H5),"-",POLJ2!H5)</f>
        <v>63328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1216.95</v>
      </c>
      <c r="C313" s="1124"/>
      <c r="D313" s="3"/>
      <c r="E313" s="5"/>
      <c r="F313" s="5"/>
      <c r="G313" s="812" t="s">
        <v>857</v>
      </c>
      <c r="H313" s="249">
        <f>IF(ISBLANK(POLJ2!H6),"-",POLJ2!H6)</f>
        <v>1666440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48.24</v>
      </c>
      <c r="C314" s="1124"/>
      <c r="D314" s="3"/>
      <c r="E314" s="5"/>
      <c r="F314" s="5"/>
      <c r="G314" s="814" t="s">
        <v>847</v>
      </c>
      <c r="H314" s="817">
        <f>IF(ISBLANK(POLJ2!H7),"-",POLJ2!H7)</f>
        <v>1873136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14970.03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92223.69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7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906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4129</v>
      </c>
      <c r="I364" s="808">
        <f>IF(ISBLANK(OBRAZ2!I6),"-",OBRAZ2!I6)</f>
        <v>3338</v>
      </c>
      <c r="J364" s="808">
        <f>IF(ISBLANK(OBRAZ2!J6),"-",OBRAZ2!J6)</f>
        <v>791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2058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13</v>
      </c>
      <c r="I365" s="416">
        <f>IF(ISBLANK(OBRAZ2!I7),"-",OBRAZ2!I7)</f>
        <v>13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58.1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29</v>
      </c>
      <c r="I366" s="807">
        <f>IF(ISBLANK(OBRAZ2!I8),"-",OBRAZ2!I8)</f>
        <v>28</v>
      </c>
      <c r="J366" s="807">
        <f>IF(ISBLANK(OBRAZ2!J8),"-",OBRAZ2!J8)</f>
        <v>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1401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4.9164208456243852</v>
      </c>
      <c r="I375" s="850">
        <f>IF(ISBLANK(OBRAZ2!C12),"-",OBRAZ2!C21)</f>
        <v>12.327440058125454</v>
      </c>
      <c r="J375" s="850">
        <f>IF(ISBLANK(OBRAZ2!D12),"-",OBRAZ2!D21)</f>
        <v>6.5521191294387178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56.563421828908552</v>
      </c>
      <c r="I377" s="851">
        <f>IF(ISBLANK(OBRAZ2!C14),"-",OBRAZ2!C23)</f>
        <v>49.745701138290144</v>
      </c>
      <c r="J377" s="851">
        <f>IF(ISBLANK(OBRAZ2!D14),"-",OBRAZ2!D23)</f>
        <v>61.351660939289808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20.231071779744347</v>
      </c>
      <c r="I379" s="851">
        <f>IF(ISBLANK(OBRAZ2!C16),"-",OBRAZ2!C25)</f>
        <v>19.011867280213128</v>
      </c>
      <c r="J379" s="851">
        <f>IF(ISBLANK(OBRAZ2!D16),"-",OBRAZ2!D25)</f>
        <v>18.098510882016036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18.289085545722713</v>
      </c>
      <c r="I380" s="852">
        <f>IF(ISBLANK(OBRAZ2!C17),"-",OBRAZ2!C26)</f>
        <v>18.914991523371278</v>
      </c>
      <c r="J380" s="852">
        <f>IF(ISBLANK(OBRAZ2!D17),"-",OBRAZ2!D26)</f>
        <v>13.997709049255441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129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4618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5620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1684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808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1630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69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44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6386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90.6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1773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96.8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2.2000000000000002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57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9918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5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17281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4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9330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596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2.4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91.6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29073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15.9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469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2929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185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220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7.2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184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3667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2.2000000000000002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3433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1486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487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954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102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963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352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17.600000000000001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51.7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37.700000000000003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51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144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1197.326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1198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53637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690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42037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106991.69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16366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18498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48126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41655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2.2999999999999998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7</v>
      </c>
      <c r="C6" s="601">
        <v>107</v>
      </c>
      <c r="D6" s="612">
        <v>24</v>
      </c>
      <c r="E6" s="612">
        <v>83</v>
      </c>
      <c r="F6" s="1033">
        <v>607</v>
      </c>
      <c r="G6" s="612">
        <v>305</v>
      </c>
      <c r="H6" s="980">
        <v>302</v>
      </c>
      <c r="I6" s="1034">
        <v>16.899999999999999</v>
      </c>
      <c r="J6" s="612">
        <v>16.7</v>
      </c>
      <c r="K6" s="1035">
        <v>17.100000000000001</v>
      </c>
      <c r="L6" s="1033">
        <v>1894</v>
      </c>
      <c r="M6" s="612">
        <v>1022</v>
      </c>
      <c r="N6" s="1028">
        <v>872</v>
      </c>
      <c r="O6" s="1034">
        <v>49.3</v>
      </c>
      <c r="P6" s="612">
        <v>50.8</v>
      </c>
      <c r="Q6" s="1028">
        <v>47.6</v>
      </c>
      <c r="R6" s="1033">
        <v>1567</v>
      </c>
      <c r="S6" s="612">
        <v>796</v>
      </c>
      <c r="T6" s="1035">
        <v>771</v>
      </c>
    </row>
    <row r="7" spans="1:20" x14ac:dyDescent="0.25">
      <c r="A7" s="286">
        <v>2021</v>
      </c>
      <c r="B7" s="602">
        <v>7</v>
      </c>
      <c r="C7" s="601">
        <v>112</v>
      </c>
      <c r="D7" s="612">
        <v>28</v>
      </c>
      <c r="E7" s="612">
        <v>84</v>
      </c>
      <c r="F7" s="1033">
        <v>780</v>
      </c>
      <c r="G7" s="612">
        <v>407</v>
      </c>
      <c r="H7" s="980">
        <v>373</v>
      </c>
      <c r="I7" s="1034">
        <v>22.3</v>
      </c>
      <c r="J7" s="612">
        <v>23.2</v>
      </c>
      <c r="K7" s="1035">
        <v>21.4</v>
      </c>
      <c r="L7" s="1033">
        <v>1783</v>
      </c>
      <c r="M7" s="612">
        <v>933</v>
      </c>
      <c r="N7" s="1028">
        <v>850</v>
      </c>
      <c r="O7" s="1034">
        <v>47.9</v>
      </c>
      <c r="P7" s="612">
        <v>48</v>
      </c>
      <c r="Q7" s="1028">
        <v>47.9</v>
      </c>
      <c r="R7" s="1033">
        <v>1566</v>
      </c>
      <c r="S7" s="612">
        <v>867</v>
      </c>
      <c r="T7" s="1035">
        <v>699</v>
      </c>
    </row>
    <row r="8" spans="1:20" x14ac:dyDescent="0.25">
      <c r="A8" s="219">
        <v>2022</v>
      </c>
      <c r="B8" s="617">
        <v>7</v>
      </c>
      <c r="C8" s="947">
        <v>112</v>
      </c>
      <c r="D8" s="981">
        <v>29</v>
      </c>
      <c r="E8" s="981">
        <v>83</v>
      </c>
      <c r="F8" s="1036">
        <v>906</v>
      </c>
      <c r="G8" s="981">
        <v>444</v>
      </c>
      <c r="H8" s="979">
        <v>462</v>
      </c>
      <c r="I8" s="754">
        <v>26.5</v>
      </c>
      <c r="J8" s="981">
        <v>25.7</v>
      </c>
      <c r="K8" s="1037">
        <v>27.4</v>
      </c>
      <c r="L8" s="1036">
        <v>2058</v>
      </c>
      <c r="M8" s="981">
        <v>1075</v>
      </c>
      <c r="N8" s="691">
        <v>983</v>
      </c>
      <c r="O8" s="754">
        <v>58.1</v>
      </c>
      <c r="P8" s="981">
        <v>59.2</v>
      </c>
      <c r="Q8" s="691">
        <v>57</v>
      </c>
      <c r="R8" s="1036">
        <v>1401</v>
      </c>
      <c r="S8" s="981">
        <v>717</v>
      </c>
      <c r="T8" s="1037">
        <v>684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4618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5620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1684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808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1630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69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73.278324341478893</v>
      </c>
      <c r="C21" s="739">
        <f>B10/(B7+B10)*100</f>
        <v>26.721675658521104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87.429993777224652</v>
      </c>
      <c r="C22" s="739">
        <f>B11/(B8+B11)*100</f>
        <v>12.570006222775357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73.278324341478893</v>
      </c>
      <c r="C26" s="739">
        <f>C21</f>
        <v>26.721675658521104</v>
      </c>
    </row>
    <row r="27" spans="1:10" ht="24.75" x14ac:dyDescent="0.25">
      <c r="A27" s="742" t="s">
        <v>1407</v>
      </c>
      <c r="B27" s="739">
        <f>B22</f>
        <v>87.429993777224652</v>
      </c>
      <c r="C27" s="739">
        <f>C22</f>
        <v>12.570006222775357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15</v>
      </c>
      <c r="C5" s="1095">
        <v>17</v>
      </c>
      <c r="D5" s="914" t="s">
        <v>5</v>
      </c>
      <c r="E5" s="211"/>
      <c r="F5" s="125">
        <v>2021</v>
      </c>
      <c r="G5" s="70">
        <v>32</v>
      </c>
      <c r="H5" s="55">
        <v>15</v>
      </c>
      <c r="I5" s="110">
        <v>17</v>
      </c>
      <c r="J5" s="70">
        <v>130</v>
      </c>
      <c r="K5" s="55">
        <v>1</v>
      </c>
      <c r="L5" s="110">
        <v>129</v>
      </c>
      <c r="M5" s="70">
        <v>4583</v>
      </c>
      <c r="N5" s="55">
        <v>5718</v>
      </c>
      <c r="O5" s="70">
        <v>1783</v>
      </c>
      <c r="P5" s="110">
        <v>843</v>
      </c>
    </row>
    <row r="6" spans="1:16" x14ac:dyDescent="0.25">
      <c r="A6" s="923" t="s">
        <v>259</v>
      </c>
      <c r="B6" s="1096">
        <v>1</v>
      </c>
      <c r="C6" s="1097">
        <v>128</v>
      </c>
      <c r="D6" s="915" t="s">
        <v>5</v>
      </c>
      <c r="E6" s="254"/>
      <c r="F6" s="125">
        <v>2022</v>
      </c>
      <c r="G6" s="212">
        <v>32</v>
      </c>
      <c r="H6" s="58">
        <v>15</v>
      </c>
      <c r="I6" s="160">
        <v>17</v>
      </c>
      <c r="J6" s="212">
        <v>129</v>
      </c>
      <c r="K6" s="58">
        <v>1</v>
      </c>
      <c r="L6" s="160">
        <v>128</v>
      </c>
      <c r="M6" s="212">
        <v>4618</v>
      </c>
      <c r="N6" s="58">
        <v>5620</v>
      </c>
      <c r="O6" s="212">
        <v>1684</v>
      </c>
      <c r="P6" s="160">
        <v>808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34</v>
      </c>
      <c r="H7" s="94">
        <v>17</v>
      </c>
      <c r="I7" s="169">
        <v>17</v>
      </c>
      <c r="J7" s="167"/>
      <c r="K7" s="94"/>
      <c r="L7" s="169"/>
      <c r="M7" s="167">
        <v>6053</v>
      </c>
      <c r="N7" s="94">
        <v>6468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15</v>
      </c>
      <c r="C11" s="918">
        <f>IF(ISBLANK(C5),"",C5)</f>
        <v>17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</v>
      </c>
      <c r="C5" s="611">
        <v>92.1</v>
      </c>
      <c r="D5" s="945">
        <v>91.9</v>
      </c>
      <c r="E5" s="610"/>
      <c r="F5" s="611"/>
      <c r="G5" s="945"/>
      <c r="H5" s="610"/>
      <c r="I5" s="611"/>
      <c r="J5" s="945"/>
      <c r="K5" s="610">
        <v>1791</v>
      </c>
      <c r="L5" s="611">
        <v>893</v>
      </c>
      <c r="M5" s="945">
        <v>898</v>
      </c>
      <c r="N5" s="610">
        <v>95.8</v>
      </c>
      <c r="O5" s="611">
        <v>94.7</v>
      </c>
      <c r="P5" s="945">
        <v>96.9</v>
      </c>
      <c r="Q5" s="610">
        <v>0.3</v>
      </c>
      <c r="R5" s="611">
        <v>0.6</v>
      </c>
      <c r="S5" s="945">
        <v>0</v>
      </c>
    </row>
    <row r="6" spans="1:19" x14ac:dyDescent="0.25">
      <c r="A6" s="286">
        <v>2021</v>
      </c>
      <c r="B6" s="457">
        <v>91.7</v>
      </c>
      <c r="C6" s="458">
        <v>92.1</v>
      </c>
      <c r="D6" s="976">
        <v>91.3</v>
      </c>
      <c r="E6" s="457">
        <v>99</v>
      </c>
      <c r="F6" s="458">
        <v>64</v>
      </c>
      <c r="G6" s="976">
        <v>35</v>
      </c>
      <c r="H6" s="457">
        <v>64</v>
      </c>
      <c r="I6" s="458">
        <v>34</v>
      </c>
      <c r="J6" s="976">
        <v>30</v>
      </c>
      <c r="K6" s="457">
        <v>1758</v>
      </c>
      <c r="L6" s="458">
        <v>913</v>
      </c>
      <c r="M6" s="976">
        <v>845</v>
      </c>
      <c r="N6" s="457">
        <v>97.7</v>
      </c>
      <c r="O6" s="458">
        <v>97.3</v>
      </c>
      <c r="P6" s="976">
        <v>98.1</v>
      </c>
      <c r="Q6" s="457">
        <v>0.1</v>
      </c>
      <c r="R6" s="458">
        <v>0</v>
      </c>
      <c r="S6" s="976">
        <v>0.2</v>
      </c>
    </row>
    <row r="7" spans="1:19" x14ac:dyDescent="0.25">
      <c r="A7" s="286">
        <v>2022</v>
      </c>
      <c r="B7" s="601">
        <v>95.4</v>
      </c>
      <c r="C7" s="612">
        <v>95.4</v>
      </c>
      <c r="D7" s="980">
        <v>95.4</v>
      </c>
      <c r="E7" s="601">
        <v>105</v>
      </c>
      <c r="F7" s="612">
        <v>72</v>
      </c>
      <c r="G7" s="980">
        <v>33</v>
      </c>
      <c r="H7" s="601">
        <v>59</v>
      </c>
      <c r="I7" s="612">
        <v>29</v>
      </c>
      <c r="J7" s="980">
        <v>30</v>
      </c>
      <c r="K7" s="601">
        <v>1630</v>
      </c>
      <c r="L7" s="612">
        <v>846</v>
      </c>
      <c r="M7" s="980">
        <v>784</v>
      </c>
      <c r="N7" s="601">
        <v>96.8</v>
      </c>
      <c r="O7" s="612">
        <v>96.2</v>
      </c>
      <c r="P7" s="980">
        <v>97.5</v>
      </c>
      <c r="Q7" s="601">
        <v>0.3</v>
      </c>
      <c r="R7" s="612">
        <v>0.5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69</v>
      </c>
      <c r="F8" s="981">
        <v>49</v>
      </c>
      <c r="G8" s="979">
        <v>20</v>
      </c>
      <c r="H8" s="947">
        <v>44</v>
      </c>
      <c r="I8" s="981">
        <v>24</v>
      </c>
      <c r="J8" s="979">
        <v>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96.8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2.2000000000000002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57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5786698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31636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1041</v>
      </c>
      <c r="C5" s="616">
        <v>728</v>
      </c>
      <c r="D5" s="616">
        <v>313</v>
      </c>
      <c r="E5" s="599">
        <v>4460</v>
      </c>
      <c r="F5" s="616">
        <v>2279</v>
      </c>
      <c r="G5" s="945">
        <v>2181</v>
      </c>
      <c r="H5" s="616">
        <v>1401</v>
      </c>
      <c r="I5" s="616">
        <v>570</v>
      </c>
      <c r="J5" s="616">
        <v>831</v>
      </c>
      <c r="K5" s="217">
        <f>SUM(B5,E5,H5)</f>
        <v>6902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920</v>
      </c>
      <c r="C6" s="612">
        <v>624</v>
      </c>
      <c r="D6" s="946">
        <v>296</v>
      </c>
      <c r="E6" s="601">
        <v>4294</v>
      </c>
      <c r="F6" s="612">
        <v>2183</v>
      </c>
      <c r="G6" s="946">
        <v>2111</v>
      </c>
      <c r="H6" s="601">
        <v>1362</v>
      </c>
      <c r="I6" s="612">
        <v>574</v>
      </c>
      <c r="J6" s="612">
        <v>788</v>
      </c>
      <c r="K6" s="218">
        <f>SUM(B6,E6,H6)</f>
        <v>6576</v>
      </c>
      <c r="M6" s="105" t="s">
        <v>284</v>
      </c>
      <c r="N6" s="171">
        <f>IF(ISBLANK(J7),"",J7)</f>
        <v>708</v>
      </c>
      <c r="O6" s="80">
        <f>IF(ISBLANK(I7),"",I7)</f>
        <v>533</v>
      </c>
      <c r="P6" s="211"/>
    </row>
    <row r="7" spans="1:17" ht="24.75" x14ac:dyDescent="0.25">
      <c r="A7" s="218">
        <v>2023</v>
      </c>
      <c r="B7" s="601">
        <v>875</v>
      </c>
      <c r="C7" s="612">
        <v>591</v>
      </c>
      <c r="D7" s="946">
        <v>284</v>
      </c>
      <c r="E7" s="601">
        <v>4270</v>
      </c>
      <c r="F7" s="612">
        <v>2142</v>
      </c>
      <c r="G7" s="946">
        <v>2128</v>
      </c>
      <c r="H7" s="601">
        <v>1241</v>
      </c>
      <c r="I7" s="612">
        <v>533</v>
      </c>
      <c r="J7" s="612">
        <v>708</v>
      </c>
      <c r="K7" s="218">
        <f>SUM(B7,E7,H7)</f>
        <v>6386</v>
      </c>
      <c r="M7" s="106" t="s">
        <v>285</v>
      </c>
      <c r="N7" s="220">
        <f>IF(ISBLANK(G7),"",G7)</f>
        <v>2128</v>
      </c>
      <c r="O7" s="107">
        <f>IF(ISBLANK(F7),"",F7)</f>
        <v>2142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284</v>
      </c>
      <c r="O8" s="83">
        <f>IF(ISBLANK(C7),"",C7)</f>
        <v>591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708</v>
      </c>
      <c r="O13" s="80">
        <f>IF(ISBLANK(I7),"",I7)</f>
        <v>533</v>
      </c>
      <c r="P13" s="211"/>
    </row>
    <row r="14" spans="1:17" ht="27.75" customHeight="1" x14ac:dyDescent="0.25">
      <c r="M14" s="106" t="s">
        <v>515</v>
      </c>
      <c r="N14" s="220">
        <f>IF(ISBLANK(G7),"",G7)</f>
        <v>2128</v>
      </c>
      <c r="O14" s="107">
        <f>IF(ISBLANK(F7),"",F7)</f>
        <v>2142</v>
      </c>
      <c r="P14" s="211"/>
    </row>
    <row r="15" spans="1:17" ht="26.25" customHeight="1" x14ac:dyDescent="0.25">
      <c r="M15" s="108" t="s">
        <v>516</v>
      </c>
      <c r="N15" s="170">
        <f>IF(ISBLANK(D7),"",D7)</f>
        <v>284</v>
      </c>
      <c r="O15" s="83">
        <f>IF(ISBLANK(C7),"",C7)</f>
        <v>591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349</v>
      </c>
      <c r="C21" s="616">
        <v>245</v>
      </c>
      <c r="D21" s="616">
        <v>104</v>
      </c>
      <c r="E21" s="599">
        <v>1152</v>
      </c>
      <c r="F21" s="616">
        <v>596</v>
      </c>
      <c r="G21" s="945">
        <v>556</v>
      </c>
      <c r="H21" s="616">
        <v>359</v>
      </c>
      <c r="I21" s="616">
        <v>132</v>
      </c>
      <c r="J21" s="616">
        <v>227</v>
      </c>
      <c r="K21" s="217">
        <f>SUM(B21,E21,H21)</f>
        <v>1860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371</v>
      </c>
      <c r="C22" s="1028">
        <v>267</v>
      </c>
      <c r="D22" s="980">
        <v>104</v>
      </c>
      <c r="E22" s="1034">
        <v>1069</v>
      </c>
      <c r="F22" s="1028">
        <v>519</v>
      </c>
      <c r="G22" s="980">
        <v>550</v>
      </c>
      <c r="H22" s="1034">
        <v>365</v>
      </c>
      <c r="I22" s="1028">
        <v>145</v>
      </c>
      <c r="J22" s="1028">
        <v>220</v>
      </c>
      <c r="K22" s="218">
        <f>SUM(B22,E22,H22)</f>
        <v>1805</v>
      </c>
      <c r="M22" s="105" t="s">
        <v>284</v>
      </c>
      <c r="N22" s="171">
        <f>IF(ISBLANK(J23),"",J23)</f>
        <v>199</v>
      </c>
      <c r="O22" s="80">
        <f>IF(ISBLANK(I23),"",I23)</f>
        <v>146</v>
      </c>
      <c r="P22" s="211"/>
    </row>
    <row r="23" spans="1:17" ht="24.75" x14ac:dyDescent="0.25">
      <c r="A23" s="218">
        <v>2022</v>
      </c>
      <c r="B23" s="1034">
        <v>339</v>
      </c>
      <c r="C23" s="1028">
        <v>248</v>
      </c>
      <c r="D23" s="980">
        <v>91</v>
      </c>
      <c r="E23" s="1034">
        <v>1089</v>
      </c>
      <c r="F23" s="1028">
        <v>534</v>
      </c>
      <c r="G23" s="980">
        <v>555</v>
      </c>
      <c r="H23" s="1034">
        <v>345</v>
      </c>
      <c r="I23" s="1028">
        <v>146</v>
      </c>
      <c r="J23" s="1028">
        <v>199</v>
      </c>
      <c r="K23" s="218">
        <f>SUM(B23,E23,H23)</f>
        <v>1773</v>
      </c>
      <c r="M23" s="106" t="s">
        <v>285</v>
      </c>
      <c r="N23" s="220">
        <f>IF(ISBLANK(G23),"",G23)</f>
        <v>555</v>
      </c>
      <c r="O23" s="107">
        <f>IF(ISBLANK(F23),"",F23)</f>
        <v>534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91</v>
      </c>
      <c r="O24" s="109">
        <f>IF(ISBLANK(C23),"",C23)</f>
        <v>248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199</v>
      </c>
      <c r="O29" s="80">
        <f>IF(ISBLANK(I23),"",I23)</f>
        <v>146</v>
      </c>
      <c r="P29" s="211"/>
    </row>
    <row r="30" spans="1:17" ht="27.75" customHeight="1" x14ac:dyDescent="0.25">
      <c r="M30" s="106" t="s">
        <v>515</v>
      </c>
      <c r="N30" s="220">
        <f>IF(ISBLANK(G23),"",G23)</f>
        <v>555</v>
      </c>
      <c r="O30" s="107">
        <f>IF(ISBLANK(F23),"",F23)</f>
        <v>534</v>
      </c>
      <c r="P30" s="211"/>
    </row>
    <row r="31" spans="1:17" ht="27.75" customHeight="1" x14ac:dyDescent="0.25">
      <c r="M31" s="108" t="s">
        <v>516</v>
      </c>
      <c r="N31" s="221">
        <f>IF(ISBLANK(D23),"",D23)</f>
        <v>91</v>
      </c>
      <c r="O31" s="109">
        <f>IF(ISBLANK(C23),"",C23)</f>
        <v>248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3063399</v>
      </c>
      <c r="D5" s="253"/>
    </row>
    <row r="6" spans="1:4" ht="30" x14ac:dyDescent="0.25">
      <c r="A6" s="686" t="s">
        <v>474</v>
      </c>
      <c r="B6" s="617">
        <v>2723299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89.3</v>
      </c>
      <c r="D5" s="611">
        <v>89.8</v>
      </c>
      <c r="E5" s="945">
        <v>88.7</v>
      </c>
      <c r="F5" s="610"/>
      <c r="G5" s="611"/>
      <c r="H5" s="945"/>
      <c r="I5" s="610">
        <v>1.1000000000000001</v>
      </c>
      <c r="J5" s="611">
        <v>1</v>
      </c>
      <c r="K5" s="945">
        <v>1.2</v>
      </c>
      <c r="L5" s="610">
        <v>91</v>
      </c>
      <c r="M5" s="611">
        <v>93.6</v>
      </c>
      <c r="N5" s="945">
        <v>88.4</v>
      </c>
    </row>
    <row r="6" spans="1:14" x14ac:dyDescent="0.25">
      <c r="A6" s="286">
        <v>2021</v>
      </c>
      <c r="B6" s="457">
        <v>17</v>
      </c>
      <c r="C6" s="457">
        <v>89.1</v>
      </c>
      <c r="D6" s="458">
        <v>89.6</v>
      </c>
      <c r="E6" s="976">
        <v>88.6</v>
      </c>
      <c r="F6" s="457">
        <v>83</v>
      </c>
      <c r="G6" s="458">
        <v>58</v>
      </c>
      <c r="H6" s="976">
        <v>25</v>
      </c>
      <c r="I6" s="457">
        <v>0.5</v>
      </c>
      <c r="J6" s="458">
        <v>0.4</v>
      </c>
      <c r="K6" s="976">
        <v>0.5</v>
      </c>
      <c r="L6" s="457">
        <v>90.5</v>
      </c>
      <c r="M6" s="458">
        <v>91.4</v>
      </c>
      <c r="N6" s="976">
        <v>89.6</v>
      </c>
    </row>
    <row r="7" spans="1:14" x14ac:dyDescent="0.25">
      <c r="A7" s="286">
        <v>2022</v>
      </c>
      <c r="B7" s="601">
        <v>17</v>
      </c>
      <c r="C7" s="601">
        <v>90.6</v>
      </c>
      <c r="D7" s="612">
        <v>89.4</v>
      </c>
      <c r="E7" s="980">
        <v>92</v>
      </c>
      <c r="F7" s="601">
        <v>73</v>
      </c>
      <c r="G7" s="612">
        <v>46</v>
      </c>
      <c r="H7" s="980">
        <v>27</v>
      </c>
      <c r="I7" s="601">
        <v>2.2000000000000002</v>
      </c>
      <c r="J7" s="612">
        <v>2.8</v>
      </c>
      <c r="K7" s="980">
        <v>1.7</v>
      </c>
      <c r="L7" s="601">
        <v>96.8</v>
      </c>
      <c r="M7" s="612">
        <v>97.4</v>
      </c>
      <c r="N7" s="980">
        <v>96.2</v>
      </c>
    </row>
    <row r="8" spans="1:14" x14ac:dyDescent="0.25">
      <c r="A8" s="219">
        <v>2023</v>
      </c>
      <c r="B8" s="947">
        <v>17</v>
      </c>
      <c r="C8" s="947"/>
      <c r="D8" s="981"/>
      <c r="E8" s="979"/>
      <c r="F8" s="947">
        <v>57</v>
      </c>
      <c r="G8" s="981">
        <v>37</v>
      </c>
      <c r="H8" s="979">
        <v>20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522</v>
      </c>
      <c r="C5" s="207">
        <v>416</v>
      </c>
      <c r="G5" s="113"/>
      <c r="H5" s="174" t="s">
        <v>586</v>
      </c>
      <c r="I5" s="207">
        <v>168</v>
      </c>
      <c r="J5" s="207">
        <v>161</v>
      </c>
    </row>
    <row r="6" spans="1:13" ht="15" customHeight="1" x14ac:dyDescent="0.25">
      <c r="A6" s="175" t="s">
        <v>587</v>
      </c>
      <c r="B6" s="208">
        <v>5404</v>
      </c>
      <c r="C6" s="208">
        <v>1017</v>
      </c>
      <c r="G6" s="113"/>
      <c r="H6" s="175" t="s">
        <v>587</v>
      </c>
      <c r="I6" s="208">
        <v>1245</v>
      </c>
      <c r="J6" s="208">
        <v>409</v>
      </c>
    </row>
    <row r="7" spans="1:13" ht="15" customHeight="1" x14ac:dyDescent="0.25">
      <c r="A7" s="175" t="s">
        <v>588</v>
      </c>
      <c r="B7" s="208">
        <v>19926</v>
      </c>
      <c r="C7" s="208">
        <v>12768</v>
      </c>
      <c r="G7" s="113"/>
      <c r="H7" s="175" t="s">
        <v>588</v>
      </c>
      <c r="I7" s="208">
        <v>10192</v>
      </c>
      <c r="J7" s="208">
        <v>5221</v>
      </c>
    </row>
    <row r="8" spans="1:13" ht="15" customHeight="1" x14ac:dyDescent="0.25">
      <c r="A8" s="175" t="s">
        <v>589</v>
      </c>
      <c r="B8" s="208">
        <v>24386</v>
      </c>
      <c r="C8" s="208">
        <v>21520</v>
      </c>
      <c r="G8" s="113"/>
      <c r="H8" s="175" t="s">
        <v>589</v>
      </c>
      <c r="I8" s="208">
        <v>20078</v>
      </c>
      <c r="J8" s="208">
        <v>16179</v>
      </c>
    </row>
    <row r="9" spans="1:13" ht="15" customHeight="1" x14ac:dyDescent="0.25">
      <c r="A9" s="175" t="s">
        <v>590</v>
      </c>
      <c r="B9" s="208">
        <v>36201</v>
      </c>
      <c r="C9" s="208">
        <v>43838</v>
      </c>
      <c r="G9" s="113"/>
      <c r="H9" s="175" t="s">
        <v>590</v>
      </c>
      <c r="I9" s="208">
        <v>37572</v>
      </c>
      <c r="J9" s="208">
        <v>43570</v>
      </c>
    </row>
    <row r="10" spans="1:13" ht="15" customHeight="1" x14ac:dyDescent="0.25">
      <c r="A10" s="175" t="s">
        <v>591</v>
      </c>
      <c r="B10" s="208">
        <v>4136</v>
      </c>
      <c r="C10" s="208">
        <v>4149</v>
      </c>
      <c r="G10" s="113"/>
      <c r="H10" s="175" t="s">
        <v>591</v>
      </c>
      <c r="I10" s="208">
        <v>4182</v>
      </c>
      <c r="J10" s="208">
        <v>3644</v>
      </c>
    </row>
    <row r="11" spans="1:13" ht="15" customHeight="1" x14ac:dyDescent="0.25">
      <c r="A11" s="176" t="s">
        <v>592</v>
      </c>
      <c r="B11" s="209">
        <v>5720</v>
      </c>
      <c r="C11" s="209">
        <v>5553</v>
      </c>
      <c r="G11" s="113"/>
      <c r="H11" s="176" t="s">
        <v>592</v>
      </c>
      <c r="I11" s="209">
        <v>9194</v>
      </c>
      <c r="J11" s="209">
        <v>7454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522</v>
      </c>
      <c r="C17" s="178">
        <f>IF(ISBLANK(C5),"0",C5)</f>
        <v>416</v>
      </c>
      <c r="G17" s="113"/>
      <c r="H17" s="174" t="s">
        <v>586</v>
      </c>
      <c r="I17" s="177">
        <f>IF(ISBLANK(I5),"0",I5)</f>
        <v>168</v>
      </c>
      <c r="J17" s="178">
        <f>IF(ISBLANK(J5),"0",J5)</f>
        <v>161</v>
      </c>
    </row>
    <row r="18" spans="1:13" ht="15" customHeight="1" x14ac:dyDescent="0.25">
      <c r="A18" s="175" t="s">
        <v>587</v>
      </c>
      <c r="B18" s="179">
        <f t="shared" ref="B18:C18" si="0">IF(ISBLANK(B6),"0",B6)</f>
        <v>5404</v>
      </c>
      <c r="C18" s="180">
        <f t="shared" si="0"/>
        <v>1017</v>
      </c>
      <c r="G18" s="113"/>
      <c r="H18" s="175" t="s">
        <v>587</v>
      </c>
      <c r="I18" s="179">
        <f t="shared" ref="I18:J18" si="1">IF(ISBLANK(I6),"0",I6)</f>
        <v>1245</v>
      </c>
      <c r="J18" s="180">
        <f t="shared" si="1"/>
        <v>409</v>
      </c>
    </row>
    <row r="19" spans="1:13" ht="15" customHeight="1" x14ac:dyDescent="0.25">
      <c r="A19" s="175" t="s">
        <v>588</v>
      </c>
      <c r="B19" s="179">
        <f t="shared" ref="B19:C19" si="2">IF(ISBLANK(B7),"0",B7)</f>
        <v>19926</v>
      </c>
      <c r="C19" s="180">
        <f t="shared" si="2"/>
        <v>12768</v>
      </c>
      <c r="G19" s="113"/>
      <c r="H19" s="175" t="s">
        <v>588</v>
      </c>
      <c r="I19" s="179">
        <f t="shared" ref="I19:J19" si="3">IF(ISBLANK(I7),"0",I7)</f>
        <v>10192</v>
      </c>
      <c r="J19" s="180">
        <f t="shared" si="3"/>
        <v>5221</v>
      </c>
    </row>
    <row r="20" spans="1:13" ht="15" customHeight="1" x14ac:dyDescent="0.25">
      <c r="A20" s="175" t="s">
        <v>589</v>
      </c>
      <c r="B20" s="179">
        <f t="shared" ref="B20:C20" si="4">IF(ISBLANK(B8),"0",B8)</f>
        <v>24386</v>
      </c>
      <c r="C20" s="180">
        <f t="shared" si="4"/>
        <v>21520</v>
      </c>
      <c r="G20" s="113"/>
      <c r="H20" s="175" t="s">
        <v>589</v>
      </c>
      <c r="I20" s="179">
        <f t="shared" ref="I20:J20" si="5">IF(ISBLANK(I8),"0",I8)</f>
        <v>20078</v>
      </c>
      <c r="J20" s="180">
        <f t="shared" si="5"/>
        <v>16179</v>
      </c>
    </row>
    <row r="21" spans="1:13" ht="15" customHeight="1" x14ac:dyDescent="0.25">
      <c r="A21" s="175" t="s">
        <v>590</v>
      </c>
      <c r="B21" s="179">
        <f t="shared" ref="B21:C21" si="6">IF(ISBLANK(B9),"0",B9)</f>
        <v>36201</v>
      </c>
      <c r="C21" s="180">
        <f t="shared" si="6"/>
        <v>43838</v>
      </c>
      <c r="G21" s="113"/>
      <c r="H21" s="175" t="s">
        <v>590</v>
      </c>
      <c r="I21" s="179">
        <f t="shared" ref="I21:J21" si="7">IF(ISBLANK(I9),"0",I9)</f>
        <v>37572</v>
      </c>
      <c r="J21" s="180">
        <f t="shared" si="7"/>
        <v>43570</v>
      </c>
    </row>
    <row r="22" spans="1:13" ht="15" customHeight="1" x14ac:dyDescent="0.25">
      <c r="A22" s="175" t="s">
        <v>591</v>
      </c>
      <c r="B22" s="179">
        <f t="shared" ref="B22:C22" si="8">IF(ISBLANK(B10),"0",B10)</f>
        <v>4136</v>
      </c>
      <c r="C22" s="180">
        <f t="shared" si="8"/>
        <v>4149</v>
      </c>
      <c r="G22" s="113"/>
      <c r="H22" s="175" t="s">
        <v>591</v>
      </c>
      <c r="I22" s="179">
        <f t="shared" ref="I22:J22" si="9">IF(ISBLANK(I10),"0",I10)</f>
        <v>4182</v>
      </c>
      <c r="J22" s="180">
        <f t="shared" si="9"/>
        <v>3644</v>
      </c>
    </row>
    <row r="23" spans="1:13" ht="15" customHeight="1" x14ac:dyDescent="0.25">
      <c r="A23" s="176" t="s">
        <v>592</v>
      </c>
      <c r="B23" s="181">
        <f t="shared" ref="B23:C23" si="10">IF(ISBLANK(B11),"0",B11)</f>
        <v>5720</v>
      </c>
      <c r="C23" s="182">
        <f t="shared" si="10"/>
        <v>5553</v>
      </c>
      <c r="G23" s="113"/>
      <c r="H23" s="176" t="s">
        <v>592</v>
      </c>
      <c r="I23" s="181">
        <f t="shared" ref="I23:J23" si="11">IF(ISBLANK(I11),"0",I11)</f>
        <v>9194</v>
      </c>
      <c r="J23" s="182">
        <f t="shared" si="11"/>
        <v>7454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0.54208422036450488</v>
      </c>
      <c r="C29" s="184">
        <f>C17/SUM(C17:C23)*100</f>
        <v>0.46604900236385433</v>
      </c>
      <c r="D29" s="253"/>
      <c r="E29" s="253"/>
      <c r="G29" s="113"/>
      <c r="H29" s="174" t="s">
        <v>593</v>
      </c>
      <c r="I29" s="184">
        <f>I17/SUM(I17:I23)*100</f>
        <v>0.20331352640050346</v>
      </c>
      <c r="J29" s="184">
        <f>J17/SUM(J17:J23)*100</f>
        <v>0.21007855111041521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5.6119216989459471</v>
      </c>
      <c r="C30" s="185">
        <f>C18/SUM(C17:C23)*100</f>
        <v>1.1393553735674034</v>
      </c>
      <c r="D30" s="253"/>
      <c r="E30" s="253"/>
      <c r="G30" s="113"/>
      <c r="H30" s="175" t="s">
        <v>594</v>
      </c>
      <c r="I30" s="185">
        <f>I18/SUM(I17:I23)*100</f>
        <v>1.5066984545751596</v>
      </c>
      <c r="J30" s="185">
        <f>J18/SUM(J17:J23)*100</f>
        <v>0.53367780996372549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20.692663170465757</v>
      </c>
      <c r="C31" s="185">
        <f>C19/SUM(C17:C23)*100</f>
        <v>14.304119380244451</v>
      </c>
      <c r="D31" s="253"/>
      <c r="E31" s="253"/>
      <c r="G31" s="113"/>
      <c r="H31" s="175" t="s">
        <v>595</v>
      </c>
      <c r="I31" s="185">
        <f>I19/SUM(I17:I23)*100</f>
        <v>12.334353934963875</v>
      </c>
      <c r="J31" s="185">
        <f>J19/SUM(J17:J23)*100</f>
        <v>6.8125473002948924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25.324263980476658</v>
      </c>
      <c r="C32" s="185">
        <f>C20/SUM(C17:C23)*100</f>
        <v>24.109073391514769</v>
      </c>
      <c r="D32" s="253"/>
      <c r="E32" s="253"/>
      <c r="G32" s="113"/>
      <c r="H32" s="175" t="s">
        <v>596</v>
      </c>
      <c r="I32" s="185">
        <f>I20/SUM(I17:I23)*100</f>
        <v>24.298386803983977</v>
      </c>
      <c r="J32" s="185">
        <f>J20/SUM(J17:J23)*100</f>
        <v>21.110937133014954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37.593852224933798</v>
      </c>
      <c r="C33" s="185">
        <f>C21/SUM(C17:C23)*100</f>
        <v>49.112154244294821</v>
      </c>
      <c r="D33" s="253"/>
      <c r="E33" s="253"/>
      <c r="G33" s="113"/>
      <c r="H33" s="175" t="s">
        <v>597</v>
      </c>
      <c r="I33" s="185">
        <f>I21/SUM(I17:I23)*100</f>
        <v>45.469617939998308</v>
      </c>
      <c r="J33" s="185">
        <f>J21/SUM(J17:J23)*100</f>
        <v>56.851692371930376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4.295134742198452</v>
      </c>
      <c r="C34" s="185">
        <f>C22/SUM(C17:C23)*100</f>
        <v>4.6481666125183452</v>
      </c>
      <c r="D34" s="253"/>
      <c r="E34" s="253"/>
      <c r="G34" s="113"/>
      <c r="H34" s="175" t="s">
        <v>598</v>
      </c>
      <c r="I34" s="185">
        <f>I22/SUM(I17:I23)*100</f>
        <v>5.061054567898247</v>
      </c>
      <c r="J34" s="185">
        <f>J22/SUM(J17:J23)*100</f>
        <v>4.75482136798977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5.940079962614881</v>
      </c>
      <c r="C35" s="186">
        <f>C23/SUM(C17:C23)*100</f>
        <v>6.2210819954963537</v>
      </c>
      <c r="D35" s="253"/>
      <c r="E35" s="253"/>
      <c r="G35" s="113"/>
      <c r="H35" s="176" t="s">
        <v>599</v>
      </c>
      <c r="I35" s="186">
        <f>I23/SUM(I17:I23)*100</f>
        <v>11.126574772179932</v>
      </c>
      <c r="J35" s="186">
        <f>J23/SUM(J17:J23)*100</f>
        <v>9.7262454656958699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0.54208422036450488</v>
      </c>
      <c r="C41" s="184">
        <f t="shared" si="12"/>
        <v>0.46604900236385433</v>
      </c>
      <c r="G41" s="113"/>
      <c r="H41" s="174" t="s">
        <v>601</v>
      </c>
      <c r="I41" s="184">
        <f t="shared" ref="I41:J41" si="13">I29</f>
        <v>0.20331352640050346</v>
      </c>
      <c r="J41" s="184">
        <f t="shared" si="13"/>
        <v>0.21007855111041521</v>
      </c>
    </row>
    <row r="42" spans="1:12" x14ac:dyDescent="0.25">
      <c r="A42" s="175" t="s">
        <v>602</v>
      </c>
      <c r="B42" s="185">
        <f t="shared" si="12"/>
        <v>5.6119216989459471</v>
      </c>
      <c r="C42" s="185">
        <f t="shared" si="12"/>
        <v>1.1393553735674034</v>
      </c>
      <c r="G42" s="113"/>
      <c r="H42" s="175" t="s">
        <v>602</v>
      </c>
      <c r="I42" s="185">
        <f t="shared" ref="I42:J42" si="14">I30</f>
        <v>1.5066984545751596</v>
      </c>
      <c r="J42" s="185">
        <f t="shared" si="14"/>
        <v>0.53367780996372549</v>
      </c>
    </row>
    <row r="43" spans="1:12" x14ac:dyDescent="0.25">
      <c r="A43" s="175" t="s">
        <v>603</v>
      </c>
      <c r="B43" s="185">
        <f t="shared" si="12"/>
        <v>20.692663170465757</v>
      </c>
      <c r="C43" s="185">
        <f t="shared" si="12"/>
        <v>14.304119380244451</v>
      </c>
      <c r="G43" s="113"/>
      <c r="H43" s="175" t="s">
        <v>603</v>
      </c>
      <c r="I43" s="185">
        <f t="shared" ref="I43:J43" si="15">I31</f>
        <v>12.334353934963875</v>
      </c>
      <c r="J43" s="185">
        <f t="shared" si="15"/>
        <v>6.8125473002948924</v>
      </c>
    </row>
    <row r="44" spans="1:12" x14ac:dyDescent="0.25">
      <c r="A44" s="175" t="s">
        <v>604</v>
      </c>
      <c r="B44" s="185">
        <f t="shared" si="12"/>
        <v>25.324263980476658</v>
      </c>
      <c r="C44" s="185">
        <f t="shared" si="12"/>
        <v>24.109073391514769</v>
      </c>
      <c r="G44" s="113"/>
      <c r="H44" s="175" t="s">
        <v>604</v>
      </c>
      <c r="I44" s="185">
        <f t="shared" ref="I44:J44" si="16">I32</f>
        <v>24.298386803983977</v>
      </c>
      <c r="J44" s="185">
        <f t="shared" si="16"/>
        <v>21.110937133014954</v>
      </c>
    </row>
    <row r="45" spans="1:12" x14ac:dyDescent="0.25">
      <c r="A45" s="175" t="s">
        <v>605</v>
      </c>
      <c r="B45" s="185">
        <f t="shared" si="12"/>
        <v>37.593852224933798</v>
      </c>
      <c r="C45" s="185">
        <f t="shared" si="12"/>
        <v>49.112154244294821</v>
      </c>
      <c r="G45" s="113"/>
      <c r="H45" s="175" t="s">
        <v>605</v>
      </c>
      <c r="I45" s="185">
        <f t="shared" ref="I45:J45" si="17">I33</f>
        <v>45.469617939998308</v>
      </c>
      <c r="J45" s="185">
        <f t="shared" si="17"/>
        <v>56.851692371930376</v>
      </c>
    </row>
    <row r="46" spans="1:12" x14ac:dyDescent="0.25">
      <c r="A46" s="175" t="s">
        <v>606</v>
      </c>
      <c r="B46" s="185">
        <f t="shared" si="12"/>
        <v>4.295134742198452</v>
      </c>
      <c r="C46" s="185">
        <f t="shared" si="12"/>
        <v>4.6481666125183452</v>
      </c>
      <c r="G46" s="113"/>
      <c r="H46" s="175" t="s">
        <v>606</v>
      </c>
      <c r="I46" s="185">
        <f t="shared" ref="I46:J46" si="18">I34</f>
        <v>5.061054567898247</v>
      </c>
      <c r="J46" s="185">
        <f t="shared" si="18"/>
        <v>4.75482136798977</v>
      </c>
    </row>
    <row r="47" spans="1:12" x14ac:dyDescent="0.25">
      <c r="A47" s="176" t="s">
        <v>607</v>
      </c>
      <c r="B47" s="186">
        <f t="shared" si="12"/>
        <v>5.940079962614881</v>
      </c>
      <c r="C47" s="186">
        <f t="shared" si="12"/>
        <v>6.2210819954963537</v>
      </c>
      <c r="G47" s="113"/>
      <c r="H47" s="176" t="s">
        <v>607</v>
      </c>
      <c r="I47" s="186">
        <f t="shared" ref="I47:J47" si="19">I35</f>
        <v>11.126574772179932</v>
      </c>
      <c r="J47" s="186">
        <f t="shared" si="19"/>
        <v>9.7262454656958699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59525</v>
      </c>
      <c r="C5" s="207">
        <v>49648</v>
      </c>
      <c r="D5" s="253"/>
      <c r="E5" s="253"/>
      <c r="F5" s="1003"/>
      <c r="H5" s="174" t="s">
        <v>624</v>
      </c>
      <c r="I5" s="207">
        <v>26587</v>
      </c>
      <c r="J5" s="207">
        <v>20633</v>
      </c>
    </row>
    <row r="6" spans="1:10" ht="15" customHeight="1" x14ac:dyDescent="0.25">
      <c r="A6" s="175" t="s">
        <v>625</v>
      </c>
      <c r="B6" s="208">
        <v>13638</v>
      </c>
      <c r="C6" s="208">
        <v>14319</v>
      </c>
      <c r="D6" s="253"/>
      <c r="E6" s="253"/>
      <c r="F6" s="1003"/>
      <c r="H6" s="175" t="s">
        <v>625</v>
      </c>
      <c r="I6" s="208">
        <v>24894</v>
      </c>
      <c r="J6" s="208">
        <v>27305</v>
      </c>
    </row>
    <row r="7" spans="1:10" ht="15" customHeight="1" x14ac:dyDescent="0.25">
      <c r="A7" s="176" t="s">
        <v>626</v>
      </c>
      <c r="B7" s="209">
        <v>23132</v>
      </c>
      <c r="C7" s="209">
        <v>25294</v>
      </c>
      <c r="D7" s="253"/>
      <c r="E7" s="253"/>
      <c r="F7" s="1003"/>
      <c r="H7" s="175" t="s">
        <v>626</v>
      </c>
      <c r="I7" s="208">
        <v>30987</v>
      </c>
      <c r="J7" s="208">
        <v>28506</v>
      </c>
    </row>
    <row r="8" spans="1:10" x14ac:dyDescent="0.25">
      <c r="D8" s="253"/>
      <c r="E8" s="253"/>
      <c r="F8" s="1003"/>
      <c r="H8" s="176" t="s">
        <v>2351</v>
      </c>
      <c r="I8" s="209">
        <v>163</v>
      </c>
      <c r="J8" s="209">
        <v>194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59525</v>
      </c>
      <c r="C13" s="178">
        <f>IF(ISBLANK(C5),"0",C5)</f>
        <v>49648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13638</v>
      </c>
      <c r="C14" s="180">
        <f t="shared" si="0"/>
        <v>14319</v>
      </c>
      <c r="D14" s="253"/>
      <c r="E14" s="253"/>
      <c r="F14" s="1003"/>
      <c r="H14" s="174" t="s">
        <v>624</v>
      </c>
      <c r="I14" s="177">
        <f>IF(ISBLANK(I5),"0",I5)</f>
        <v>26587</v>
      </c>
      <c r="J14" s="178">
        <f>IF(ISBLANK(J5),"0",J5)</f>
        <v>20633</v>
      </c>
    </row>
    <row r="15" spans="1:10" ht="15" customHeight="1" x14ac:dyDescent="0.25">
      <c r="A15" s="176" t="s">
        <v>626</v>
      </c>
      <c r="B15" s="181">
        <f t="shared" si="0"/>
        <v>23132</v>
      </c>
      <c r="C15" s="182">
        <f t="shared" si="0"/>
        <v>25294</v>
      </c>
      <c r="D15" s="253"/>
      <c r="E15" s="253"/>
      <c r="F15" s="1003"/>
      <c r="H15" s="175" t="s">
        <v>625</v>
      </c>
      <c r="I15" s="179">
        <f t="shared" ref="I15:J15" si="1">IF(ISBLANK(I6),"0",I6)</f>
        <v>24894</v>
      </c>
      <c r="J15" s="180">
        <f t="shared" si="1"/>
        <v>27305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30987</v>
      </c>
      <c r="J16" s="180">
        <f t="shared" si="2"/>
        <v>28506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163</v>
      </c>
      <c r="J17" s="182">
        <f t="shared" si="3"/>
        <v>194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61.815255205358532</v>
      </c>
      <c r="C21" s="184">
        <f>C13/SUM(C13:C15)*100</f>
        <v>55.621155935963074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14.162729113661147</v>
      </c>
      <c r="C22" s="185">
        <f>C14/SUM(C13:C15)*100</f>
        <v>16.041720348192378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24.022015680980321</v>
      </c>
      <c r="C23" s="186">
        <f>C15/SUM(C13:C15)*100</f>
        <v>28.337123715844548</v>
      </c>
      <c r="D23" s="253"/>
      <c r="E23" s="253"/>
      <c r="F23" s="1003"/>
      <c r="H23" s="174" t="s">
        <v>629</v>
      </c>
      <c r="I23" s="184">
        <f>I14/SUM(I14:I17)*100</f>
        <v>32.175575752441574</v>
      </c>
      <c r="J23" s="184">
        <f>J14/SUM(J14:J17)*100</f>
        <v>26.922675435162713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30.126707894131744</v>
      </c>
      <c r="J24" s="185">
        <f>J15/SUM(J14:J17)*100</f>
        <v>35.628539366893705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37.500453824835716</v>
      </c>
      <c r="J25" s="185">
        <f>J16/SUM(J14:J17)*100</f>
        <v>37.195647068034134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0.19726252859096466</v>
      </c>
      <c r="J26" s="186">
        <f>J17/SUM(J14:J17)*100</f>
        <v>0.2531381299094444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61.815255205358532</v>
      </c>
      <c r="C29" s="189">
        <f t="shared" si="4"/>
        <v>55.621155935963074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14.162729113661147</v>
      </c>
      <c r="C30" s="192">
        <f t="shared" si="4"/>
        <v>16.041720348192378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24.022015680980321</v>
      </c>
      <c r="C31" s="195">
        <f t="shared" si="4"/>
        <v>28.337123715844548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32.175575752441574</v>
      </c>
      <c r="J32" s="189">
        <f>J23</f>
        <v>26.922675435162713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30.126707894131744</v>
      </c>
      <c r="J33" s="192">
        <f t="shared" si="5"/>
        <v>35.628539366893705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37.500453824835716</v>
      </c>
      <c r="J34" s="192">
        <f t="shared" si="6"/>
        <v>37.195647068034134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0.19726252859096466</v>
      </c>
      <c r="J35" s="195">
        <f t="shared" si="7"/>
        <v>0.2531381299094444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2614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182913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70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75.31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195.2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19</v>
      </c>
      <c r="C5" s="655">
        <v>26</v>
      </c>
      <c r="E5" s="28"/>
      <c r="J5" s="654" t="s">
        <v>542</v>
      </c>
      <c r="K5" s="669">
        <f>IF(ISBLANK(B5),"",B5)</f>
        <v>19</v>
      </c>
      <c r="L5" s="618">
        <f>IF(ISBLANK(C5),"",C5)</f>
        <v>26</v>
      </c>
      <c r="N5" s="28"/>
    </row>
    <row r="6" spans="1:15" x14ac:dyDescent="0.25">
      <c r="A6" s="656" t="s">
        <v>543</v>
      </c>
      <c r="B6" s="657">
        <v>33</v>
      </c>
      <c r="C6" s="657">
        <v>37</v>
      </c>
      <c r="E6" s="44"/>
      <c r="J6" s="656" t="s">
        <v>543</v>
      </c>
      <c r="K6" s="670">
        <f t="shared" ref="K6:K10" si="0">IF(ISBLANK(B6),"",B6)</f>
        <v>33</v>
      </c>
      <c r="L6" s="619">
        <f t="shared" ref="L6:L10" si="1">IF(ISBLANK(C6),"",C6)</f>
        <v>37</v>
      </c>
      <c r="N6" s="44"/>
    </row>
    <row r="7" spans="1:15" x14ac:dyDescent="0.25">
      <c r="A7" s="656" t="s">
        <v>641</v>
      </c>
      <c r="B7" s="657">
        <v>138</v>
      </c>
      <c r="C7" s="657">
        <v>98</v>
      </c>
      <c r="E7" s="44"/>
      <c r="J7" s="656" t="s">
        <v>641</v>
      </c>
      <c r="K7" s="670">
        <f t="shared" si="0"/>
        <v>138</v>
      </c>
      <c r="L7" s="619">
        <f t="shared" si="1"/>
        <v>98</v>
      </c>
      <c r="N7" s="44"/>
    </row>
    <row r="8" spans="1:15" x14ac:dyDescent="0.25">
      <c r="A8" s="650" t="s">
        <v>642</v>
      </c>
      <c r="B8" s="651">
        <v>156</v>
      </c>
      <c r="C8" s="651">
        <v>91</v>
      </c>
      <c r="E8" s="21"/>
      <c r="J8" s="650" t="s">
        <v>642</v>
      </c>
      <c r="K8" s="670">
        <f t="shared" si="0"/>
        <v>156</v>
      </c>
      <c r="L8" s="619">
        <f t="shared" si="1"/>
        <v>91</v>
      </c>
      <c r="N8" s="21"/>
    </row>
    <row r="9" spans="1:15" x14ac:dyDescent="0.25">
      <c r="A9" s="650" t="s">
        <v>643</v>
      </c>
      <c r="B9" s="651">
        <v>290</v>
      </c>
      <c r="C9" s="651">
        <v>137</v>
      </c>
      <c r="E9" s="21"/>
      <c r="J9" s="650" t="s">
        <v>643</v>
      </c>
      <c r="K9" s="670">
        <f t="shared" si="0"/>
        <v>290</v>
      </c>
      <c r="L9" s="619">
        <f t="shared" si="1"/>
        <v>137</v>
      </c>
      <c r="N9" s="21"/>
    </row>
    <row r="10" spans="1:15" x14ac:dyDescent="0.25">
      <c r="A10" s="652" t="s">
        <v>365</v>
      </c>
      <c r="B10" s="653">
        <v>3765</v>
      </c>
      <c r="C10" s="653">
        <v>347</v>
      </c>
      <c r="J10" s="652" t="s">
        <v>365</v>
      </c>
      <c r="K10" s="671">
        <f t="shared" si="0"/>
        <v>3765</v>
      </c>
      <c r="L10" s="620">
        <f t="shared" si="1"/>
        <v>347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4.34</v>
      </c>
      <c r="C15" s="197"/>
      <c r="D15" s="253"/>
      <c r="E15" s="211"/>
      <c r="F15" s="253"/>
      <c r="G15" s="253"/>
      <c r="J15" s="673" t="s">
        <v>488</v>
      </c>
      <c r="K15" s="674">
        <f>B15</f>
        <v>4.34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0.78</v>
      </c>
      <c r="C16" s="197"/>
      <c r="D16" s="253"/>
      <c r="E16" s="254"/>
      <c r="F16" s="253"/>
      <c r="G16" s="253"/>
      <c r="J16" s="675" t="s">
        <v>489</v>
      </c>
      <c r="K16" s="676">
        <f>B16</f>
        <v>0.78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1.28</v>
      </c>
      <c r="C18" s="197"/>
      <c r="D18" s="255"/>
      <c r="E18" s="256"/>
      <c r="F18" s="253"/>
      <c r="G18" s="253"/>
      <c r="J18" s="678" t="s">
        <v>501</v>
      </c>
      <c r="K18" s="674">
        <f>B18</f>
        <v>1.28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3.71</v>
      </c>
      <c r="C19" s="198"/>
      <c r="D19" s="255"/>
      <c r="E19" s="256"/>
      <c r="F19" s="253"/>
      <c r="G19" s="253"/>
      <c r="J19" s="672" t="s">
        <v>502</v>
      </c>
      <c r="K19" s="676">
        <f>B19</f>
        <v>3.71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2.62</v>
      </c>
      <c r="C21" s="253"/>
      <c r="D21" s="253"/>
      <c r="E21" s="253"/>
      <c r="F21" s="253"/>
      <c r="G21" s="253"/>
      <c r="J21" s="661" t="s">
        <v>498</v>
      </c>
      <c r="K21" s="679">
        <f>B21</f>
        <v>2.62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7</v>
      </c>
      <c r="C32" s="655">
        <v>6</v>
      </c>
      <c r="E32" s="28"/>
      <c r="J32" s="654" t="s">
        <v>542</v>
      </c>
      <c r="K32" s="669">
        <f>IF(ISBLANK(B32),"",B32)</f>
        <v>7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10</v>
      </c>
      <c r="C33" s="657">
        <v>7</v>
      </c>
      <c r="E33" s="44"/>
      <c r="J33" s="656" t="s">
        <v>543</v>
      </c>
      <c r="K33" s="670">
        <f t="shared" ref="K33:K37" si="2">IF(ISBLANK(B33),"",B33)</f>
        <v>10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59</v>
      </c>
      <c r="C34" s="657">
        <v>57</v>
      </c>
      <c r="E34" s="44"/>
      <c r="J34" s="656" t="s">
        <v>641</v>
      </c>
      <c r="K34" s="670">
        <f t="shared" si="2"/>
        <v>59</v>
      </c>
      <c r="L34" s="619">
        <f t="shared" si="3"/>
        <v>57</v>
      </c>
      <c r="N34" s="44"/>
    </row>
    <row r="35" spans="1:15" x14ac:dyDescent="0.25">
      <c r="A35" s="650" t="s">
        <v>642</v>
      </c>
      <c r="B35" s="651">
        <v>97</v>
      </c>
      <c r="C35" s="651">
        <v>48</v>
      </c>
      <c r="E35" s="21"/>
      <c r="J35" s="650" t="s">
        <v>642</v>
      </c>
      <c r="K35" s="670">
        <f t="shared" si="2"/>
        <v>97</v>
      </c>
      <c r="L35" s="619">
        <f t="shared" si="3"/>
        <v>48</v>
      </c>
      <c r="N35" s="21"/>
    </row>
    <row r="36" spans="1:15" x14ac:dyDescent="0.25">
      <c r="A36" s="650" t="s">
        <v>643</v>
      </c>
      <c r="B36" s="651">
        <v>104</v>
      </c>
      <c r="C36" s="651">
        <v>60</v>
      </c>
      <c r="E36" s="21"/>
      <c r="J36" s="650" t="s">
        <v>643</v>
      </c>
      <c r="K36" s="670">
        <f t="shared" si="2"/>
        <v>104</v>
      </c>
      <c r="L36" s="619">
        <f t="shared" si="3"/>
        <v>60</v>
      </c>
      <c r="N36" s="21"/>
    </row>
    <row r="37" spans="1:15" x14ac:dyDescent="0.25">
      <c r="A37" s="652" t="s">
        <v>365</v>
      </c>
      <c r="B37" s="653">
        <v>608</v>
      </c>
      <c r="C37" s="653">
        <v>84</v>
      </c>
      <c r="J37" s="652" t="s">
        <v>365</v>
      </c>
      <c r="K37" s="671">
        <f t="shared" si="2"/>
        <v>608</v>
      </c>
      <c r="L37" s="620">
        <f t="shared" si="3"/>
        <v>84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1.02</v>
      </c>
      <c r="C42" s="197"/>
      <c r="D42" s="253"/>
      <c r="E42" s="211"/>
      <c r="F42" s="253"/>
      <c r="G42" s="253"/>
      <c r="J42" s="673" t="s">
        <v>488</v>
      </c>
      <c r="K42" s="674">
        <f>B42</f>
        <v>1.02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0.47</v>
      </c>
      <c r="C45" s="197"/>
      <c r="D45" s="255"/>
      <c r="E45" s="256"/>
      <c r="F45" s="253"/>
      <c r="G45" s="253"/>
      <c r="J45" s="678" t="s">
        <v>501</v>
      </c>
      <c r="K45" s="674">
        <f>B45</f>
        <v>0.47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0.88</v>
      </c>
      <c r="C46" s="198"/>
      <c r="D46" s="255"/>
      <c r="E46" s="256"/>
      <c r="F46" s="253"/>
      <c r="G46" s="253"/>
      <c r="J46" s="672" t="s">
        <v>502</v>
      </c>
      <c r="K46" s="676">
        <f>B46</f>
        <v>0.88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0.68</v>
      </c>
      <c r="C48" s="253"/>
      <c r="D48" s="253"/>
      <c r="E48" s="253"/>
      <c r="F48" s="253"/>
      <c r="G48" s="253"/>
      <c r="J48" s="661" t="s">
        <v>498</v>
      </c>
      <c r="K48" s="679">
        <f>B48</f>
        <v>0.68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9918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5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17281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4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9330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4689</v>
      </c>
      <c r="D4" s="643">
        <v>5</v>
      </c>
      <c r="E4" s="643">
        <v>6747</v>
      </c>
      <c r="F4" s="643">
        <v>4</v>
      </c>
      <c r="G4" s="643">
        <v>53</v>
      </c>
      <c r="H4" s="643">
        <v>9330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13435</v>
      </c>
      <c r="D5" s="602">
        <v>5</v>
      </c>
      <c r="E5" s="602">
        <v>10414</v>
      </c>
      <c r="F5" s="602">
        <v>4</v>
      </c>
      <c r="G5" s="602">
        <v>53</v>
      </c>
      <c r="H5" s="602">
        <v>9330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9918</v>
      </c>
      <c r="D6" s="617">
        <v>5</v>
      </c>
      <c r="E6" s="617">
        <v>17281</v>
      </c>
      <c r="F6" s="617">
        <v>4</v>
      </c>
      <c r="G6" s="617">
        <v>53</v>
      </c>
      <c r="H6" s="617">
        <v>9330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596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2.4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91.6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7003708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38290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17</v>
      </c>
      <c r="C4" s="600">
        <v>11.8</v>
      </c>
      <c r="D4" s="600">
        <v>72.099999999999994</v>
      </c>
      <c r="E4" s="600">
        <v>0.46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8</v>
      </c>
      <c r="C5" s="602">
        <v>6.1</v>
      </c>
      <c r="D5" s="751">
        <v>83.7</v>
      </c>
      <c r="E5" s="751">
        <v>0.47</v>
      </c>
      <c r="G5" s="647" t="s">
        <v>446</v>
      </c>
      <c r="H5" s="648">
        <f>IF(ISBLANK(B4),"",B4)</f>
        <v>17</v>
      </c>
      <c r="I5" s="648">
        <f>IF(ISBLANK(B5),"",B5)</f>
        <v>8</v>
      </c>
      <c r="J5" s="649">
        <f>IF(ISBLANK(B6),"",B6)</f>
        <v>16</v>
      </c>
      <c r="K5" s="569"/>
    </row>
    <row r="6" spans="1:11" x14ac:dyDescent="0.25">
      <c r="A6" s="218">
        <v>2022</v>
      </c>
      <c r="B6" s="601">
        <v>16</v>
      </c>
      <c r="C6" s="602">
        <v>11.7</v>
      </c>
      <c r="D6" s="959">
        <v>91.6</v>
      </c>
      <c r="E6" s="959">
        <v>0.54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11.8</v>
      </c>
      <c r="I9" s="648">
        <f>IF(ISBLANK(C5),"",C5)</f>
        <v>6.1</v>
      </c>
      <c r="J9" s="649">
        <f>IF(ISBLANK(C6),"",C6)</f>
        <v>11.7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582</v>
      </c>
      <c r="C4" s="643">
        <v>3</v>
      </c>
      <c r="D4" s="643">
        <v>1.1000000000000001</v>
      </c>
      <c r="E4" s="643">
        <v>0.2</v>
      </c>
      <c r="F4" s="643">
        <v>0.7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584</v>
      </c>
      <c r="C5" s="602">
        <v>3.1</v>
      </c>
      <c r="D5" s="602">
        <v>1.2</v>
      </c>
      <c r="E5" s="602">
        <v>0.2</v>
      </c>
      <c r="F5" s="602">
        <v>0.7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596</v>
      </c>
      <c r="C6" s="602">
        <v>3.3</v>
      </c>
      <c r="D6" s="602">
        <v>1.4</v>
      </c>
      <c r="E6" s="602">
        <v>0.2</v>
      </c>
      <c r="F6" s="602">
        <v>0.6</v>
      </c>
      <c r="G6" s="602">
        <v>2.4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87.2</v>
      </c>
      <c r="C5" s="602">
        <v>79.400000000000006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91.9</v>
      </c>
      <c r="C6" s="602">
        <v>78.599999999999994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93</v>
      </c>
      <c r="C7" s="1067">
        <v>82</v>
      </c>
      <c r="D7" s="1067">
        <v>6</v>
      </c>
      <c r="E7" s="1067">
        <v>3.3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3.3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29073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15.9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469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2929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776343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4244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26935</v>
      </c>
      <c r="C5" s="1034">
        <v>13308</v>
      </c>
      <c r="D5" s="600">
        <v>13627</v>
      </c>
      <c r="G5" s="871" t="s">
        <v>126</v>
      </c>
      <c r="H5" s="637">
        <f>IF(ISBLANK(D7),"",D7)</f>
        <v>14584</v>
      </c>
    </row>
    <row r="6" spans="1:17" x14ac:dyDescent="0.25">
      <c r="A6" s="641">
        <v>2021</v>
      </c>
      <c r="B6" s="1034">
        <v>28175</v>
      </c>
      <c r="C6" s="1034">
        <v>14074</v>
      </c>
      <c r="D6" s="602">
        <v>14101</v>
      </c>
      <c r="G6" s="635" t="s">
        <v>127</v>
      </c>
      <c r="H6" s="623">
        <f>IF(ISBLANK(C7),"",C7)</f>
        <v>14489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29073</v>
      </c>
      <c r="C7" s="1034">
        <v>14489</v>
      </c>
      <c r="D7" s="617">
        <v>14584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14584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14489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220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184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6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10571</v>
      </c>
      <c r="C6" s="55">
        <v>5432</v>
      </c>
      <c r="D6" s="55">
        <v>5139</v>
      </c>
      <c r="E6" s="70">
        <v>14093</v>
      </c>
      <c r="F6" s="55">
        <v>7245</v>
      </c>
      <c r="G6" s="110">
        <v>6848</v>
      </c>
      <c r="H6" s="55">
        <v>7911</v>
      </c>
      <c r="I6" s="55">
        <v>4086</v>
      </c>
      <c r="J6" s="55">
        <v>3825</v>
      </c>
      <c r="K6" s="70">
        <v>30532</v>
      </c>
      <c r="L6" s="55">
        <v>15723</v>
      </c>
      <c r="M6" s="110">
        <v>14809</v>
      </c>
      <c r="N6" s="70">
        <v>32175</v>
      </c>
      <c r="O6" s="55">
        <v>16544</v>
      </c>
      <c r="P6" s="110">
        <v>15631</v>
      </c>
      <c r="Q6" s="70">
        <v>122587</v>
      </c>
      <c r="R6" s="55">
        <v>61452</v>
      </c>
      <c r="S6" s="110">
        <v>61135</v>
      </c>
      <c r="T6" s="70">
        <v>194676</v>
      </c>
      <c r="U6" s="55">
        <v>94672</v>
      </c>
      <c r="V6" s="160">
        <v>100004</v>
      </c>
    </row>
    <row r="7" spans="1:22" x14ac:dyDescent="0.25">
      <c r="A7" s="286">
        <v>2021</v>
      </c>
      <c r="B7" s="167">
        <v>10275</v>
      </c>
      <c r="C7" s="94">
        <v>5278</v>
      </c>
      <c r="D7" s="94">
        <v>4997</v>
      </c>
      <c r="E7" s="167">
        <v>13841</v>
      </c>
      <c r="F7" s="94">
        <v>7129</v>
      </c>
      <c r="G7" s="169">
        <v>6712</v>
      </c>
      <c r="H7" s="94">
        <v>7745</v>
      </c>
      <c r="I7" s="94">
        <v>3994</v>
      </c>
      <c r="J7" s="94">
        <v>3751</v>
      </c>
      <c r="K7" s="167">
        <v>29866</v>
      </c>
      <c r="L7" s="94">
        <v>15382</v>
      </c>
      <c r="M7" s="169">
        <v>14484</v>
      </c>
      <c r="N7" s="167">
        <v>31565</v>
      </c>
      <c r="O7" s="94">
        <v>16213</v>
      </c>
      <c r="P7" s="169">
        <v>15352</v>
      </c>
      <c r="Q7" s="167">
        <v>120418</v>
      </c>
      <c r="R7" s="94">
        <v>60363</v>
      </c>
      <c r="S7" s="169">
        <v>60055</v>
      </c>
      <c r="T7" s="212">
        <v>191260</v>
      </c>
      <c r="U7" s="58">
        <v>92979</v>
      </c>
      <c r="V7" s="160">
        <v>98281</v>
      </c>
    </row>
    <row r="8" spans="1:22" x14ac:dyDescent="0.25">
      <c r="A8" s="219">
        <v>2022</v>
      </c>
      <c r="B8" s="72">
        <v>9876</v>
      </c>
      <c r="C8" s="61">
        <v>5063</v>
      </c>
      <c r="D8" s="61">
        <v>4813</v>
      </c>
      <c r="E8" s="72">
        <v>13061</v>
      </c>
      <c r="F8" s="61">
        <v>6709</v>
      </c>
      <c r="G8" s="111">
        <v>6352</v>
      </c>
      <c r="H8" s="61">
        <v>7256</v>
      </c>
      <c r="I8" s="61">
        <v>3784</v>
      </c>
      <c r="J8" s="61">
        <v>3472</v>
      </c>
      <c r="K8" s="72">
        <v>28362</v>
      </c>
      <c r="L8" s="61">
        <v>14603</v>
      </c>
      <c r="M8" s="111">
        <v>13759</v>
      </c>
      <c r="N8" s="72">
        <v>27857</v>
      </c>
      <c r="O8" s="61">
        <v>14291</v>
      </c>
      <c r="P8" s="111">
        <v>13566</v>
      </c>
      <c r="Q8" s="72">
        <v>111853</v>
      </c>
      <c r="R8" s="61">
        <v>55826</v>
      </c>
      <c r="S8" s="111">
        <v>56027</v>
      </c>
      <c r="T8" s="72">
        <v>182913</v>
      </c>
      <c r="U8" s="61">
        <v>88756</v>
      </c>
      <c r="V8" s="111">
        <v>94157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9876</v>
      </c>
      <c r="C15" s="172">
        <f>E8</f>
        <v>13061</v>
      </c>
      <c r="D15" s="172">
        <f>H8</f>
        <v>7256</v>
      </c>
      <c r="E15" s="172">
        <f>K8</f>
        <v>28362</v>
      </c>
      <c r="F15" s="172">
        <f>N8</f>
        <v>27857</v>
      </c>
      <c r="G15" s="172">
        <f>Q8</f>
        <v>111853</v>
      </c>
      <c r="H15" s="334">
        <f>T8</f>
        <v>182913</v>
      </c>
      <c r="M15" s="172">
        <f>K8</f>
        <v>28362</v>
      </c>
      <c r="N15" s="172">
        <f>H15-E15-O15</f>
        <v>106428</v>
      </c>
      <c r="O15" s="172">
        <f>H15-(B15+C15+G15)</f>
        <v>48123</v>
      </c>
      <c r="P15" s="29"/>
      <c r="Q15" s="100">
        <f>M15/H15*100</f>
        <v>15.505732233356841</v>
      </c>
      <c r="R15" s="100">
        <f>N15/H15*100</f>
        <v>58.185038788932445</v>
      </c>
      <c r="S15" s="100">
        <f>O15/H15*100</f>
        <v>26.309228977710713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15.505732233356841</v>
      </c>
      <c r="R18" s="100">
        <f>N15/H15*100</f>
        <v>58.185038788932445</v>
      </c>
      <c r="S18" s="100">
        <f>O15/H15*100</f>
        <v>26.309228977710713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11.1</v>
      </c>
      <c r="C23" s="361"/>
      <c r="D23" s="361"/>
      <c r="E23" s="167">
        <v>9.6</v>
      </c>
      <c r="F23" s="361"/>
      <c r="G23" s="362"/>
      <c r="H23" s="167">
        <v>7.61</v>
      </c>
      <c r="I23" s="94">
        <v>12.4</v>
      </c>
      <c r="J23" s="169">
        <v>2.78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4.5</v>
      </c>
      <c r="C24" s="361"/>
      <c r="D24" s="361"/>
      <c r="E24" s="167">
        <v>12.7</v>
      </c>
      <c r="F24" s="361"/>
      <c r="G24" s="362"/>
      <c r="H24" s="167">
        <v>4.54</v>
      </c>
      <c r="I24" s="94">
        <v>4.45</v>
      </c>
      <c r="J24" s="169">
        <v>4.63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4.3</v>
      </c>
      <c r="C25" s="357"/>
      <c r="D25" s="357"/>
      <c r="E25" s="72">
        <v>10.7</v>
      </c>
      <c r="F25" s="357"/>
      <c r="G25" s="461"/>
      <c r="H25" s="72">
        <v>4.29</v>
      </c>
      <c r="I25" s="61">
        <v>5.43</v>
      </c>
      <c r="J25" s="111">
        <v>3.02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2.78</v>
      </c>
      <c r="C32" s="674">
        <f>IF(ISBLANK(I23),"",I23)</f>
        <v>12.4</v>
      </c>
      <c r="F32" s="700">
        <f>A23</f>
        <v>2020</v>
      </c>
      <c r="G32" s="674">
        <f>IF(ISBLANK(J23),"",J23)</f>
        <v>2.78</v>
      </c>
      <c r="H32" s="674">
        <f>IF(ISBLANK(I23),"",I23)</f>
        <v>12.4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4.63</v>
      </c>
      <c r="C33" s="853">
        <f t="shared" ref="C33:C34" si="2">IF(ISBLANK(I24),"",I24)</f>
        <v>4.45</v>
      </c>
      <c r="F33" s="701">
        <f t="shared" ref="F33:F34" si="3">A24</f>
        <v>2021</v>
      </c>
      <c r="G33" s="853">
        <f t="shared" ref="G33:G34" si="4">IF(ISBLANK(J24),"",J24)</f>
        <v>4.63</v>
      </c>
      <c r="H33" s="853">
        <f t="shared" ref="H33:H34" si="5">IF(ISBLANK(I24),"",I24)</f>
        <v>4.45</v>
      </c>
    </row>
    <row r="34" spans="1:8" x14ac:dyDescent="0.25">
      <c r="A34" s="702">
        <f t="shared" si="0"/>
        <v>2022</v>
      </c>
      <c r="B34" s="676">
        <f t="shared" si="1"/>
        <v>3.02</v>
      </c>
      <c r="C34" s="676">
        <f t="shared" si="2"/>
        <v>5.43</v>
      </c>
      <c r="F34" s="702">
        <f t="shared" si="3"/>
        <v>2022</v>
      </c>
      <c r="G34" s="676">
        <f t="shared" si="4"/>
        <v>3.02</v>
      </c>
      <c r="H34" s="676">
        <f t="shared" si="5"/>
        <v>5.43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200</v>
      </c>
      <c r="C4" s="600">
        <v>7</v>
      </c>
      <c r="D4" s="600">
        <v>3</v>
      </c>
      <c r="E4" s="599">
        <v>2</v>
      </c>
      <c r="F4" s="600">
        <v>6.9</v>
      </c>
      <c r="G4" s="600">
        <v>0.1</v>
      </c>
    </row>
    <row r="5" spans="1:10" x14ac:dyDescent="0.25">
      <c r="A5" s="286">
        <v>2022</v>
      </c>
      <c r="B5" s="751">
        <v>202</v>
      </c>
      <c r="C5" s="751">
        <v>5</v>
      </c>
      <c r="D5" s="751">
        <v>9</v>
      </c>
      <c r="E5" s="753">
        <v>3</v>
      </c>
      <c r="F5" s="751">
        <v>7.5</v>
      </c>
      <c r="G5" s="751">
        <v>0.3</v>
      </c>
    </row>
    <row r="6" spans="1:10" x14ac:dyDescent="0.25">
      <c r="A6" s="218">
        <v>2023</v>
      </c>
      <c r="B6" s="752">
        <v>209</v>
      </c>
      <c r="C6" s="752">
        <v>6</v>
      </c>
      <c r="D6" s="752">
        <v>11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200</v>
      </c>
      <c r="C11" s="80">
        <f>IF(ISBLANK(D4),"",D4)</f>
        <v>3</v>
      </c>
      <c r="E11" s="103">
        <f>A4</f>
        <v>2021</v>
      </c>
      <c r="F11" s="80">
        <f>IF(ISBLANK(B4),"",B4)</f>
        <v>200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202</v>
      </c>
      <c r="C12" s="80">
        <f>IF(ISBLANK(D5),"",D5)</f>
        <v>9</v>
      </c>
      <c r="E12" s="103">
        <f t="shared" ref="E12:E13" si="1">A5</f>
        <v>2022</v>
      </c>
      <c r="F12" s="80">
        <f t="shared" ref="F12:F13" si="2">IF(ISBLANK(B5),"",B5)</f>
        <v>202</v>
      </c>
      <c r="G12" s="80">
        <f t="shared" ref="G12:G13" si="3">IF(ISBLANK(D5),"",D5)</f>
        <v>9</v>
      </c>
    </row>
    <row r="13" spans="1:10" x14ac:dyDescent="0.25">
      <c r="A13" s="155">
        <f t="shared" si="0"/>
        <v>2023</v>
      </c>
      <c r="B13" s="83">
        <f>IF(ISBLANK(B6),"",B6)</f>
        <v>209</v>
      </c>
      <c r="C13" s="83">
        <f>IF(ISBLANK(D6),"",D6)</f>
        <v>11</v>
      </c>
      <c r="D13" s="253"/>
      <c r="E13" s="155">
        <f t="shared" si="1"/>
        <v>2023</v>
      </c>
      <c r="F13" s="83">
        <f t="shared" si="2"/>
        <v>209</v>
      </c>
      <c r="G13" s="83">
        <f t="shared" si="3"/>
        <v>11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7</v>
      </c>
      <c r="C18" s="80">
        <f>IF(ISBLANK(E4),"",E4)</f>
        <v>2</v>
      </c>
      <c r="E18" s="603">
        <f>A4</f>
        <v>2021</v>
      </c>
      <c r="F18" s="100">
        <f>IF(ISBLANK(C4),"",C4)</f>
        <v>7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6</v>
      </c>
      <c r="C20" s="83">
        <f>IF(ISBLANK(E6),"",E6)</f>
        <v>4</v>
      </c>
      <c r="E20" s="155">
        <f t="shared" si="5"/>
        <v>2023</v>
      </c>
      <c r="F20" s="83">
        <f>IF(ISBLANK(C6),"",C6)</f>
        <v>6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3667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2.2000000000000002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3433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1486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954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4257</v>
      </c>
    </row>
    <row r="17" spans="2:3" x14ac:dyDescent="0.25">
      <c r="B17" s="253">
        <v>2022</v>
      </c>
      <c r="C17" s="1100">
        <v>3829</v>
      </c>
    </row>
    <row r="18" spans="2:3" x14ac:dyDescent="0.25">
      <c r="B18" s="253">
        <v>2023</v>
      </c>
      <c r="C18" s="1100">
        <v>3433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4257</v>
      </c>
    </row>
    <row r="22" spans="2:3" x14ac:dyDescent="0.25">
      <c r="B22" s="636">
        <f>B17</f>
        <v>2022</v>
      </c>
      <c r="C22" s="636">
        <f t="shared" ref="C22:C23" si="0">IF(ISBLANK(C17),"",C17)</f>
        <v>3829</v>
      </c>
    </row>
    <row r="23" spans="2:3" x14ac:dyDescent="0.25">
      <c r="B23" s="636">
        <f>B18</f>
        <v>2023</v>
      </c>
      <c r="C23" s="636">
        <f t="shared" si="0"/>
        <v>3433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130</v>
      </c>
      <c r="C5" s="55">
        <v>169</v>
      </c>
      <c r="D5" s="55">
        <v>163</v>
      </c>
      <c r="E5" s="269">
        <f>SUM(B5:D5)</f>
        <v>462</v>
      </c>
      <c r="F5" s="71">
        <v>4575</v>
      </c>
      <c r="G5" s="70">
        <v>0.4</v>
      </c>
      <c r="H5" s="55">
        <v>0.1</v>
      </c>
      <c r="I5" s="110">
        <v>0.4</v>
      </c>
      <c r="J5" s="71">
        <v>2.4</v>
      </c>
    </row>
    <row r="6" spans="1:10" x14ac:dyDescent="0.25">
      <c r="A6" s="286">
        <v>2022</v>
      </c>
      <c r="B6" s="757">
        <v>156</v>
      </c>
      <c r="C6" s="758">
        <v>177</v>
      </c>
      <c r="D6" s="758">
        <v>136</v>
      </c>
      <c r="E6" s="270">
        <f>SUM(B6:D6)</f>
        <v>469</v>
      </c>
      <c r="F6" s="214">
        <v>3964</v>
      </c>
      <c r="G6" s="457">
        <v>0.6</v>
      </c>
      <c r="H6" s="458">
        <v>0.2</v>
      </c>
      <c r="I6" s="763">
        <v>0.3</v>
      </c>
      <c r="J6" s="214">
        <v>2.2000000000000002</v>
      </c>
    </row>
    <row r="7" spans="1:10" x14ac:dyDescent="0.25">
      <c r="A7" s="218">
        <v>2023</v>
      </c>
      <c r="B7" s="167">
        <v>169</v>
      </c>
      <c r="C7" s="94">
        <v>185</v>
      </c>
      <c r="D7" s="94">
        <v>133</v>
      </c>
      <c r="E7" s="447">
        <f>SUM(B7:D7)</f>
        <v>487</v>
      </c>
      <c r="F7" s="168">
        <v>3667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4575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3964</v>
      </c>
      <c r="C14" s="28"/>
      <c r="D14" s="28"/>
      <c r="F14" s="625" t="s">
        <v>1526</v>
      </c>
      <c r="G14" s="621">
        <f>IF(ISBLANK(B7),"",B7)</f>
        <v>169</v>
      </c>
      <c r="I14" s="625" t="s">
        <v>1529</v>
      </c>
      <c r="J14" s="621">
        <f>IF(ISBLANK(B7),"",B7)</f>
        <v>169</v>
      </c>
    </row>
    <row r="15" spans="1:10" x14ac:dyDescent="0.25">
      <c r="A15" s="624">
        <f t="shared" ref="A15" si="1">A7</f>
        <v>2023</v>
      </c>
      <c r="B15" s="623">
        <f t="shared" si="0"/>
        <v>3667</v>
      </c>
      <c r="C15" s="28"/>
      <c r="D15" s="28"/>
      <c r="F15" s="626" t="s">
        <v>1527</v>
      </c>
      <c r="G15" s="622">
        <f>IF(ISBLANK(C7),"",C7)</f>
        <v>185</v>
      </c>
      <c r="I15" s="626" t="s">
        <v>1538</v>
      </c>
      <c r="J15" s="622">
        <f>IF(ISBLANK(C7),"",C7)</f>
        <v>185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133</v>
      </c>
      <c r="I16" s="627" t="s">
        <v>1539</v>
      </c>
      <c r="J16" s="623">
        <f>IF(ISBLANK(D7),"",D7)</f>
        <v>133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963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352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17.600000000000001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297</v>
      </c>
      <c r="C6" s="759"/>
      <c r="D6" s="759"/>
      <c r="E6" s="457">
        <v>13.7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320</v>
      </c>
      <c r="C7" s="759"/>
      <c r="D7" s="759"/>
      <c r="E7" s="457">
        <v>15.1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352</v>
      </c>
      <c r="C8" s="760"/>
      <c r="D8" s="760"/>
      <c r="E8" s="601">
        <v>17.600000000000001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297</v>
      </c>
      <c r="C16" s="755"/>
      <c r="I16" s="700">
        <f>A6</f>
        <v>2020</v>
      </c>
      <c r="J16" s="674">
        <f>IF(ISBLANK(E6),"",E6)</f>
        <v>13.7</v>
      </c>
      <c r="K16" s="756"/>
    </row>
    <row r="17" spans="1:10" x14ac:dyDescent="0.25">
      <c r="A17" s="701">
        <f>A7</f>
        <v>2021</v>
      </c>
      <c r="B17" s="853">
        <f>IF(ISBLANK(B7),"",B7)</f>
        <v>320</v>
      </c>
      <c r="C17" s="755"/>
      <c r="I17" s="701">
        <f>A7</f>
        <v>2021</v>
      </c>
      <c r="J17" s="853">
        <f>IF(ISBLANK(E7),"",E7)</f>
        <v>15.1</v>
      </c>
    </row>
    <row r="18" spans="1:10" x14ac:dyDescent="0.25">
      <c r="A18" s="702">
        <f>A8</f>
        <v>2022</v>
      </c>
      <c r="B18" s="676">
        <f>IF(ISBLANK(B8),"",B8)</f>
        <v>352</v>
      </c>
      <c r="C18" s="755"/>
      <c r="I18" s="702">
        <f>A8</f>
        <v>2022</v>
      </c>
      <c r="J18" s="676">
        <f>IF(ISBLANK(E8),"",E8)</f>
        <v>17.600000000000001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190</v>
      </c>
      <c r="D5" s="449">
        <f>IF(ISBLANK(B5),"",A5)</f>
        <v>2021</v>
      </c>
      <c r="E5" s="618">
        <f>IF(ISBLANK(B5),"",B5)</f>
        <v>190</v>
      </c>
      <c r="K5" s="217">
        <v>2020</v>
      </c>
      <c r="L5" s="655">
        <v>7.2</v>
      </c>
    </row>
    <row r="6" spans="1:12" x14ac:dyDescent="0.25">
      <c r="A6" s="229">
        <v>2022</v>
      </c>
      <c r="B6" s="602">
        <v>186</v>
      </c>
      <c r="D6" s="450">
        <f>IF(ISBLANK(B6),"",A6)</f>
        <v>2022</v>
      </c>
      <c r="E6" s="619">
        <f>IF(ISBLANK(B6),"",B6)</f>
        <v>186</v>
      </c>
      <c r="K6" s="286">
        <v>2021</v>
      </c>
      <c r="L6" s="657">
        <v>6.8</v>
      </c>
    </row>
    <row r="7" spans="1:12" x14ac:dyDescent="0.25">
      <c r="A7" s="123">
        <v>2023</v>
      </c>
      <c r="B7" s="617">
        <v>185</v>
      </c>
      <c r="D7" s="379">
        <f>IF(ISBLANK(B7),"",A7)</f>
        <v>2023</v>
      </c>
      <c r="E7" s="620">
        <f>IF(ISBLANK(B7),"",B7)</f>
        <v>185</v>
      </c>
      <c r="K7" s="219">
        <v>2022</v>
      </c>
      <c r="L7" s="617">
        <v>7.2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187</v>
      </c>
      <c r="C4" s="643">
        <v>912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163</v>
      </c>
      <c r="C5" s="602">
        <v>1122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102</v>
      </c>
      <c r="C6" s="602">
        <v>963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69</v>
      </c>
      <c r="C5" s="643">
        <v>2801</v>
      </c>
      <c r="D5" s="643">
        <v>390</v>
      </c>
      <c r="E5" s="869">
        <v>13.8</v>
      </c>
      <c r="F5" s="1039">
        <v>14.1</v>
      </c>
      <c r="G5" s="1039">
        <v>13.6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67</v>
      </c>
      <c r="C6" s="657">
        <v>2825</v>
      </c>
      <c r="D6" s="657">
        <v>421</v>
      </c>
      <c r="E6" s="657">
        <v>14.7</v>
      </c>
      <c r="F6" s="657">
        <v>15.1</v>
      </c>
      <c r="G6" s="657">
        <v>14.3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62</v>
      </c>
      <c r="C7" s="617">
        <v>2929</v>
      </c>
      <c r="D7" s="617">
        <v>469</v>
      </c>
      <c r="E7" s="617">
        <v>15.9</v>
      </c>
      <c r="F7" s="617">
        <v>16.3</v>
      </c>
      <c r="G7" s="617">
        <v>15.5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14.4</v>
      </c>
      <c r="C4" s="655">
        <v>1509</v>
      </c>
      <c r="D4" s="655">
        <v>5.0999999999999996</v>
      </c>
      <c r="E4" s="655">
        <v>987</v>
      </c>
      <c r="F4" s="655">
        <v>0.5</v>
      </c>
      <c r="G4" s="655">
        <v>203</v>
      </c>
      <c r="H4" s="655">
        <v>9</v>
      </c>
      <c r="I4" s="655">
        <v>144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13.6</v>
      </c>
      <c r="C5" s="602">
        <v>1512</v>
      </c>
      <c r="D5" s="602">
        <v>5.4</v>
      </c>
      <c r="E5" s="602">
        <v>985</v>
      </c>
      <c r="F5" s="602">
        <v>0.5</v>
      </c>
      <c r="G5" s="602">
        <v>211</v>
      </c>
      <c r="H5" s="602">
        <v>8</v>
      </c>
      <c r="I5" s="602">
        <v>185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1486</v>
      </c>
      <c r="D6" s="617"/>
      <c r="E6" s="617">
        <v>954</v>
      </c>
      <c r="F6" s="617"/>
      <c r="G6" s="617">
        <v>220</v>
      </c>
      <c r="H6" s="617">
        <v>10</v>
      </c>
      <c r="I6" s="617">
        <v>184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539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144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1445</v>
      </c>
      <c r="C4" s="1006">
        <v>726</v>
      </c>
      <c r="D4" s="1006">
        <v>719</v>
      </c>
      <c r="E4" s="1005">
        <v>4004</v>
      </c>
      <c r="F4" s="1006">
        <v>2034</v>
      </c>
      <c r="G4" s="1006">
        <v>1970</v>
      </c>
      <c r="H4" s="1007">
        <v>7.4</v>
      </c>
      <c r="I4" s="1007">
        <v>20.6</v>
      </c>
      <c r="J4" s="1007">
        <v>-13.2</v>
      </c>
      <c r="K4" s="70">
        <v>2495</v>
      </c>
      <c r="L4" s="55">
        <v>1077</v>
      </c>
      <c r="M4" s="110">
        <v>1418</v>
      </c>
      <c r="N4" s="55">
        <v>2743</v>
      </c>
      <c r="O4" s="55">
        <v>1153</v>
      </c>
      <c r="P4" s="110">
        <v>1590</v>
      </c>
    </row>
    <row r="5" spans="1:17" x14ac:dyDescent="0.25">
      <c r="A5" s="286">
        <v>2021</v>
      </c>
      <c r="B5" s="1008">
        <v>1322</v>
      </c>
      <c r="C5" s="1009">
        <v>674</v>
      </c>
      <c r="D5" s="1009">
        <v>648</v>
      </c>
      <c r="E5" s="1008">
        <v>4925</v>
      </c>
      <c r="F5" s="1009">
        <v>2499</v>
      </c>
      <c r="G5" s="1009">
        <v>2426</v>
      </c>
      <c r="H5" s="1010">
        <v>6.9</v>
      </c>
      <c r="I5" s="1010">
        <v>25.8</v>
      </c>
      <c r="J5" s="1010">
        <v>-18.8</v>
      </c>
      <c r="K5" s="212">
        <v>3509</v>
      </c>
      <c r="L5" s="58">
        <v>1482</v>
      </c>
      <c r="M5" s="160">
        <v>2027</v>
      </c>
      <c r="N5" s="58">
        <v>3930</v>
      </c>
      <c r="O5" s="58">
        <v>1662</v>
      </c>
      <c r="P5" s="160">
        <v>2268</v>
      </c>
    </row>
    <row r="6" spans="1:17" x14ac:dyDescent="0.25">
      <c r="A6" s="219">
        <v>2022</v>
      </c>
      <c r="B6" s="1011">
        <v>1398</v>
      </c>
      <c r="C6" s="1012">
        <v>736</v>
      </c>
      <c r="D6" s="1012">
        <v>662</v>
      </c>
      <c r="E6" s="1011">
        <v>3597</v>
      </c>
      <c r="F6" s="1012">
        <v>1733</v>
      </c>
      <c r="G6" s="1012">
        <v>1864</v>
      </c>
      <c r="H6" s="1013">
        <v>7.6</v>
      </c>
      <c r="I6" s="1013">
        <v>19.7</v>
      </c>
      <c r="J6" s="1013">
        <v>-12</v>
      </c>
      <c r="K6" s="1014">
        <v>3780</v>
      </c>
      <c r="L6" s="1015">
        <v>1644</v>
      </c>
      <c r="M6" s="1016">
        <v>2136</v>
      </c>
      <c r="N6" s="1015">
        <v>4157</v>
      </c>
      <c r="O6" s="1015">
        <v>1800</v>
      </c>
      <c r="P6" s="1016">
        <v>2357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719</v>
      </c>
      <c r="C13" s="319">
        <f>IF(ISBLANK(C4),"",C4)</f>
        <v>726</v>
      </c>
      <c r="D13" s="364"/>
      <c r="E13" s="322">
        <f>A4</f>
        <v>2020</v>
      </c>
      <c r="F13" s="319">
        <f>IF(ISBLANK(G4),"",G4)</f>
        <v>1970</v>
      </c>
      <c r="G13" s="319">
        <f>IF(ISBLANK(F4),"",F4)</f>
        <v>2034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648</v>
      </c>
      <c r="C14" s="320">
        <f t="shared" ref="C14:C15" si="2">IF(ISBLANK(C5),"",C5)</f>
        <v>674</v>
      </c>
      <c r="D14" s="364"/>
      <c r="E14" s="323">
        <f t="shared" ref="E14:E15" si="3">A5</f>
        <v>2021</v>
      </c>
      <c r="F14" s="320">
        <f t="shared" ref="F14:F15" si="4">IF(ISBLANK(G5),"",G5)</f>
        <v>2426</v>
      </c>
      <c r="G14" s="320">
        <f t="shared" ref="G14:G15" si="5">IF(ISBLANK(F5),"",F5)</f>
        <v>2499</v>
      </c>
      <c r="H14" s="389"/>
      <c r="I14" s="389"/>
      <c r="J14" s="48"/>
      <c r="K14" s="325" t="s">
        <v>536</v>
      </c>
      <c r="L14" s="328">
        <f>IF(ISBLANK(K4),"",K4)</f>
        <v>2495</v>
      </c>
      <c r="M14" s="328">
        <f>IF(ISBLANK(K5),"",K5)</f>
        <v>3509</v>
      </c>
      <c r="N14" s="328">
        <f>IF(ISBLANK(K6),"",K6)</f>
        <v>3780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662</v>
      </c>
      <c r="C15" s="321">
        <f t="shared" si="2"/>
        <v>736</v>
      </c>
      <c r="E15" s="324">
        <f t="shared" si="3"/>
        <v>2022</v>
      </c>
      <c r="F15" s="321">
        <f t="shared" si="4"/>
        <v>1864</v>
      </c>
      <c r="G15" s="321">
        <f t="shared" si="5"/>
        <v>1733</v>
      </c>
      <c r="H15" s="211"/>
      <c r="I15" s="211"/>
      <c r="J15" s="28"/>
      <c r="K15" s="326" t="s">
        <v>535</v>
      </c>
      <c r="L15" s="329">
        <f>IF(ISBLANK(N4),"",N4)</f>
        <v>2743</v>
      </c>
      <c r="M15" s="329">
        <f>IF(ISBLANK(N5),"",N5)</f>
        <v>3930</v>
      </c>
      <c r="N15" s="329">
        <f>IF(ISBLANK(N6),"",N6)</f>
        <v>4157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2495</v>
      </c>
      <c r="M19" s="328">
        <f>IF(ISBLANK(K5),"",K5)</f>
        <v>3509</v>
      </c>
      <c r="N19" s="328">
        <f>IF(ISBLANK(K6),"",K6)</f>
        <v>3780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2743</v>
      </c>
      <c r="M20" s="329">
        <f>IF(ISBLANK(N5),"",N5)</f>
        <v>3930</v>
      </c>
      <c r="N20" s="329">
        <f>IF(ISBLANK(N6),"",N6)</f>
        <v>4157</v>
      </c>
      <c r="O20" s="364"/>
    </row>
    <row r="21" spans="1:15" x14ac:dyDescent="0.25">
      <c r="A21" s="322">
        <f>A4</f>
        <v>2020</v>
      </c>
      <c r="B21" s="319">
        <f>IF(ISBLANK(D4),"",D4)</f>
        <v>719</v>
      </c>
      <c r="C21" s="319">
        <f>IF(ISBLANK(C4),"",C4)</f>
        <v>726</v>
      </c>
      <c r="E21" s="322">
        <f>A4</f>
        <v>2020</v>
      </c>
      <c r="F21" s="319">
        <f>IF(ISBLANK(G4),"",G4)</f>
        <v>1970</v>
      </c>
      <c r="G21" s="319">
        <f>IF(ISBLANK(F4),"",F4)</f>
        <v>2034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648</v>
      </c>
      <c r="C22" s="320">
        <f t="shared" ref="C22:C23" si="8">IF(ISBLANK(C5),"",C5)</f>
        <v>674</v>
      </c>
      <c r="E22" s="323">
        <f t="shared" ref="E22:E23" si="9">A5</f>
        <v>2021</v>
      </c>
      <c r="F22" s="320">
        <f t="shared" ref="F22:F23" si="10">IF(ISBLANK(G5),"",G5)</f>
        <v>2426</v>
      </c>
      <c r="G22" s="320">
        <f t="shared" ref="G22:G23" si="11">IF(ISBLANK(F5),"",F5)</f>
        <v>2499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662</v>
      </c>
      <c r="C23" s="321">
        <f t="shared" si="8"/>
        <v>736</v>
      </c>
      <c r="E23" s="324">
        <f t="shared" si="9"/>
        <v>2022</v>
      </c>
      <c r="F23" s="321">
        <f t="shared" si="10"/>
        <v>1864</v>
      </c>
      <c r="G23" s="321">
        <f t="shared" si="11"/>
        <v>1733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28</v>
      </c>
      <c r="C5" s="611"/>
      <c r="D5" s="611"/>
      <c r="E5" s="599">
        <v>187</v>
      </c>
      <c r="F5" s="616"/>
      <c r="G5" s="945"/>
      <c r="H5" s="599">
        <v>674</v>
      </c>
      <c r="I5" s="616">
        <v>235</v>
      </c>
      <c r="J5" s="616">
        <v>439</v>
      </c>
      <c r="K5" s="616"/>
      <c r="L5" s="945"/>
    </row>
    <row r="6" spans="1:12" x14ac:dyDescent="0.25">
      <c r="A6" s="286">
        <v>2021</v>
      </c>
      <c r="B6" s="601">
        <v>70</v>
      </c>
      <c r="C6" s="612"/>
      <c r="D6" s="612"/>
      <c r="E6" s="1034">
        <v>161</v>
      </c>
      <c r="F6" s="1028"/>
      <c r="G6" s="980"/>
      <c r="H6" s="1034">
        <v>718</v>
      </c>
      <c r="I6" s="1028">
        <v>242</v>
      </c>
      <c r="J6" s="1028">
        <v>476</v>
      </c>
      <c r="K6" s="1028"/>
      <c r="L6" s="980"/>
    </row>
    <row r="7" spans="1:12" x14ac:dyDescent="0.25">
      <c r="A7" s="218">
        <v>2022</v>
      </c>
      <c r="B7" s="601">
        <v>51</v>
      </c>
      <c r="C7" s="612"/>
      <c r="D7" s="612"/>
      <c r="E7" s="1034">
        <v>144</v>
      </c>
      <c r="F7" s="1028"/>
      <c r="G7" s="980"/>
      <c r="H7" s="1034">
        <v>539</v>
      </c>
      <c r="I7" s="1028">
        <v>182</v>
      </c>
      <c r="J7" s="1028">
        <v>357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182</v>
      </c>
    </row>
    <row r="15" spans="1:12" ht="30" x14ac:dyDescent="0.25">
      <c r="A15" s="833" t="s">
        <v>1543</v>
      </c>
      <c r="B15" s="623">
        <f>IF(ISBLANK(J7),"",J7)</f>
        <v>357</v>
      </c>
    </row>
    <row r="17" spans="1:2" x14ac:dyDescent="0.25">
      <c r="A17" s="625" t="s">
        <v>1540</v>
      </c>
      <c r="B17" s="621">
        <f>IF(ISBLANK(I7),"",I7)</f>
        <v>182</v>
      </c>
    </row>
    <row r="18" spans="1:2" x14ac:dyDescent="0.25">
      <c r="A18" s="627" t="s">
        <v>1541</v>
      </c>
      <c r="B18" s="623">
        <f>IF(ISBLANK(J7),"",J7)</f>
        <v>357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51.7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58.6</v>
      </c>
      <c r="C6" s="614">
        <v>26.6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57.8</v>
      </c>
      <c r="C10" s="614">
        <v>31.5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51.7</v>
      </c>
      <c r="C14" s="73">
        <v>37.700000000000003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1197.326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1198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53637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690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42037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106991.69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1210.527</v>
      </c>
      <c r="C5" s="611">
        <v>978.65899999999999</v>
      </c>
      <c r="D5" s="751">
        <v>54335</v>
      </c>
      <c r="E5" s="751">
        <v>28</v>
      </c>
      <c r="G5" s="358">
        <v>2014</v>
      </c>
      <c r="H5" s="70">
        <v>106637.53</v>
      </c>
      <c r="I5" s="55">
        <v>71740.850000000006</v>
      </c>
      <c r="J5" s="55">
        <v>34896.68</v>
      </c>
      <c r="K5" s="71">
        <v>41</v>
      </c>
    </row>
    <row r="6" spans="1:12" x14ac:dyDescent="0.25">
      <c r="A6" s="286">
        <v>2021</v>
      </c>
      <c r="B6" s="601">
        <v>1197.326</v>
      </c>
      <c r="C6" s="612">
        <v>972.53</v>
      </c>
      <c r="D6" s="959">
        <v>50803</v>
      </c>
      <c r="E6" s="959">
        <v>27</v>
      </c>
      <c r="G6" s="480">
        <v>2017</v>
      </c>
      <c r="H6" s="212">
        <v>107113.83</v>
      </c>
      <c r="I6" s="58">
        <v>71805.460000000006</v>
      </c>
      <c r="J6" s="58">
        <v>35308.370000000003</v>
      </c>
      <c r="K6" s="214">
        <v>41</v>
      </c>
    </row>
    <row r="7" spans="1:12" x14ac:dyDescent="0.25">
      <c r="A7" s="218">
        <v>2022</v>
      </c>
      <c r="B7" s="601">
        <v>1197.326</v>
      </c>
      <c r="C7" s="612">
        <v>970.89200000000005</v>
      </c>
      <c r="D7" s="959">
        <v>48509</v>
      </c>
      <c r="E7" s="959">
        <v>27</v>
      </c>
      <c r="G7" s="482">
        <v>2020</v>
      </c>
      <c r="H7" s="72">
        <v>106991.69</v>
      </c>
      <c r="I7" s="61">
        <v>71884.42</v>
      </c>
      <c r="J7" s="61">
        <v>35107.269999999997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970.89200000000005</v>
      </c>
      <c r="D14" s="631">
        <f>A5</f>
        <v>2020</v>
      </c>
      <c r="E14" s="625">
        <f>IF(ISBLANK(D5),"",D5)</f>
        <v>54335</v>
      </c>
      <c r="F14" s="211"/>
      <c r="G14" s="634" t="s">
        <v>925</v>
      </c>
      <c r="H14" s="621">
        <f>IF(ISBLANK(J7),"",J7)</f>
        <v>35107.269999999997</v>
      </c>
      <c r="I14" s="211"/>
      <c r="J14" s="211"/>
    </row>
    <row r="15" spans="1:12" x14ac:dyDescent="0.25">
      <c r="A15" s="870" t="s">
        <v>16</v>
      </c>
      <c r="B15" s="630">
        <f>IF(ISBLANK(B7),"",B7)</f>
        <v>1197.326</v>
      </c>
      <c r="D15" s="632">
        <f t="shared" ref="D15:D16" si="0">A6</f>
        <v>2021</v>
      </c>
      <c r="E15" s="626">
        <f>IF(ISBLANK(D6),"",D6)</f>
        <v>50803</v>
      </c>
      <c r="F15" s="211"/>
      <c r="G15" s="635" t="s">
        <v>926</v>
      </c>
      <c r="H15" s="623">
        <f>IF(ISBLANK(I7),"",I7)</f>
        <v>71884.42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48509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970.89200000000005</v>
      </c>
      <c r="F19" s="253"/>
      <c r="G19" s="634" t="s">
        <v>529</v>
      </c>
      <c r="H19" s="621">
        <f>IF(ISBLANK(J7),"",J7)</f>
        <v>35107.269999999997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1197.326</v>
      </c>
      <c r="F20" s="253"/>
      <c r="G20" s="635" t="s">
        <v>528</v>
      </c>
      <c r="H20" s="623">
        <f>IF(ISBLANK(I7),"",I7)</f>
        <v>71884.42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2.5</v>
      </c>
      <c r="C5" s="1092">
        <v>53097</v>
      </c>
      <c r="D5" s="1093">
        <v>1198</v>
      </c>
      <c r="E5" s="1092">
        <v>41987</v>
      </c>
      <c r="F5" s="1093">
        <v>679</v>
      </c>
    </row>
    <row r="6" spans="1:9" x14ac:dyDescent="0.25">
      <c r="A6" s="218">
        <v>2021</v>
      </c>
      <c r="B6" s="1092">
        <v>4.9000000000000004</v>
      </c>
      <c r="C6" s="1092">
        <v>53542</v>
      </c>
      <c r="D6" s="1093">
        <v>1198</v>
      </c>
      <c r="E6" s="1092">
        <v>42037</v>
      </c>
      <c r="F6" s="1093">
        <v>689</v>
      </c>
    </row>
    <row r="7" spans="1:9" x14ac:dyDescent="0.25">
      <c r="A7" s="219">
        <v>2022</v>
      </c>
      <c r="B7" s="73">
        <v>4.7</v>
      </c>
      <c r="C7" s="73">
        <v>53637</v>
      </c>
      <c r="D7" s="73">
        <v>1198</v>
      </c>
      <c r="E7" s="73">
        <v>42037</v>
      </c>
      <c r="F7" s="73">
        <v>690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34864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16366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18498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89781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48126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41655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2.2999999999999998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10069</v>
      </c>
      <c r="C5" s="458">
        <v>7230</v>
      </c>
      <c r="D5" s="458">
        <v>2839</v>
      </c>
      <c r="E5" s="457">
        <v>32197</v>
      </c>
      <c r="F5" s="458">
        <v>17554</v>
      </c>
      <c r="G5" s="458">
        <v>14643</v>
      </c>
      <c r="H5" s="457">
        <v>2.4</v>
      </c>
      <c r="I5" s="763">
        <v>5.2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14221</v>
      </c>
      <c r="C6" s="458">
        <v>8021</v>
      </c>
      <c r="D6" s="458">
        <v>6200</v>
      </c>
      <c r="E6" s="457">
        <v>33274</v>
      </c>
      <c r="F6" s="458">
        <v>18209</v>
      </c>
      <c r="G6" s="458">
        <v>15065</v>
      </c>
      <c r="H6" s="457">
        <v>2.2999999999999998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34864</v>
      </c>
      <c r="C7" s="612">
        <v>16366</v>
      </c>
      <c r="D7" s="612">
        <v>18498</v>
      </c>
      <c r="E7" s="601">
        <v>89781</v>
      </c>
      <c r="F7" s="612">
        <v>48126</v>
      </c>
      <c r="G7" s="612">
        <v>41655</v>
      </c>
      <c r="H7" s="947">
        <v>2.9</v>
      </c>
      <c r="I7" s="948">
        <v>2.2999999999999998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10069</v>
      </c>
      <c r="C14" s="674">
        <f t="shared" ref="C14:D14" si="0">IF(ISBLANK(C5),"",C5)</f>
        <v>7230</v>
      </c>
      <c r="D14" s="669">
        <f t="shared" si="0"/>
        <v>2839</v>
      </c>
      <c r="F14" s="884">
        <f>A5</f>
        <v>2020</v>
      </c>
      <c r="G14" s="674">
        <f>IF(ISBLANK(E5),"",E5)</f>
        <v>32197</v>
      </c>
      <c r="H14" s="674">
        <f t="shared" ref="H14:I16" si="1">IF(ISBLANK(F5),"",F5)</f>
        <v>17554</v>
      </c>
      <c r="I14" s="669">
        <f t="shared" si="1"/>
        <v>14643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5.2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14221</v>
      </c>
      <c r="C15" s="879">
        <f t="shared" si="3"/>
        <v>8021</v>
      </c>
      <c r="D15" s="886">
        <f t="shared" si="3"/>
        <v>6200</v>
      </c>
      <c r="F15" s="890">
        <f t="shared" ref="F15:F16" si="4">A6</f>
        <v>2021</v>
      </c>
      <c r="G15" s="853">
        <f t="shared" ref="G15:G16" si="5">IF(ISBLANK(E6),"",E6)</f>
        <v>33274</v>
      </c>
      <c r="H15" s="853">
        <f t="shared" si="1"/>
        <v>18209</v>
      </c>
      <c r="I15" s="670">
        <f t="shared" si="1"/>
        <v>15065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34864</v>
      </c>
      <c r="C16" s="888">
        <f t="shared" si="3"/>
        <v>16366</v>
      </c>
      <c r="D16" s="889">
        <f t="shared" si="3"/>
        <v>18498</v>
      </c>
      <c r="F16" s="891">
        <f t="shared" si="4"/>
        <v>2022</v>
      </c>
      <c r="G16" s="676">
        <f t="shared" si="5"/>
        <v>89781</v>
      </c>
      <c r="H16" s="676">
        <f t="shared" si="1"/>
        <v>48126</v>
      </c>
      <c r="I16" s="671">
        <f t="shared" si="1"/>
        <v>41655</v>
      </c>
      <c r="J16" s="211"/>
      <c r="K16" s="891">
        <f t="shared" si="6"/>
        <v>2022</v>
      </c>
      <c r="L16" s="676">
        <f t="shared" si="7"/>
        <v>2.9</v>
      </c>
      <c r="M16" s="671">
        <f t="shared" si="7"/>
        <v>2.2999999999999998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10069</v>
      </c>
      <c r="C22" s="674">
        <f t="shared" ref="C22:D22" si="8">IF(ISBLANK(C5),"",C5)</f>
        <v>7230</v>
      </c>
      <c r="D22" s="669">
        <f t="shared" si="8"/>
        <v>2839</v>
      </c>
      <c r="F22" s="884">
        <f>A5</f>
        <v>2020</v>
      </c>
      <c r="G22" s="674">
        <f>IF(ISBLANK(E5),"",E5)</f>
        <v>32197</v>
      </c>
      <c r="H22" s="674">
        <f t="shared" ref="H22:I24" si="9">IF(ISBLANK(F5),"",F5)</f>
        <v>17554</v>
      </c>
      <c r="I22" s="669">
        <f t="shared" si="9"/>
        <v>14643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5.2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14221</v>
      </c>
      <c r="C23" s="853">
        <f t="shared" si="11"/>
        <v>8021</v>
      </c>
      <c r="D23" s="670">
        <f t="shared" si="11"/>
        <v>6200</v>
      </c>
      <c r="F23" s="890">
        <f t="shared" ref="F23:F24" si="12">A6</f>
        <v>2021</v>
      </c>
      <c r="G23" s="853">
        <f t="shared" ref="G23:G24" si="13">IF(ISBLANK(E6),"",E6)</f>
        <v>33274</v>
      </c>
      <c r="H23" s="853">
        <f t="shared" si="9"/>
        <v>18209</v>
      </c>
      <c r="I23" s="670">
        <f t="shared" si="9"/>
        <v>15065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34864</v>
      </c>
      <c r="C24" s="676">
        <f t="shared" si="11"/>
        <v>16366</v>
      </c>
      <c r="D24" s="671">
        <f t="shared" si="11"/>
        <v>18498</v>
      </c>
      <c r="F24" s="891">
        <f t="shared" si="12"/>
        <v>2022</v>
      </c>
      <c r="G24" s="676">
        <f t="shared" si="13"/>
        <v>89781</v>
      </c>
      <c r="H24" s="676">
        <f t="shared" si="9"/>
        <v>48126</v>
      </c>
      <c r="I24" s="671">
        <f t="shared" si="9"/>
        <v>41655</v>
      </c>
      <c r="J24" s="211"/>
      <c r="K24" s="891">
        <f t="shared" si="14"/>
        <v>2022</v>
      </c>
      <c r="L24" s="676">
        <f t="shared" si="15"/>
        <v>2.9</v>
      </c>
      <c r="M24" s="671">
        <f t="shared" si="15"/>
        <v>2.2999999999999998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546</v>
      </c>
      <c r="C3" s="71">
        <v>212</v>
      </c>
      <c r="D3" s="71">
        <v>14.7</v>
      </c>
      <c r="F3" s="105" t="s">
        <v>537</v>
      </c>
      <c r="G3" s="97">
        <f>IF(ISBLANK(B3),"",B3)</f>
        <v>546</v>
      </c>
      <c r="H3" s="97">
        <f>IF(ISBLANK(B4),"",B4)</f>
        <v>773</v>
      </c>
      <c r="I3" s="97">
        <f>IF(ISBLANK(B5),"",B5)</f>
        <v>813</v>
      </c>
      <c r="J3" s="365"/>
    </row>
    <row r="4" spans="1:12" x14ac:dyDescent="0.25">
      <c r="A4" s="286">
        <v>2021</v>
      </c>
      <c r="B4" s="214">
        <v>773</v>
      </c>
      <c r="C4" s="214">
        <v>217</v>
      </c>
      <c r="D4" s="214">
        <v>13.8</v>
      </c>
      <c r="F4" s="130" t="s">
        <v>538</v>
      </c>
      <c r="G4" s="98">
        <f>IF(ISBLANK(C3),"",C3)</f>
        <v>212</v>
      </c>
      <c r="H4" s="98">
        <f>IF(ISBLANK(C4),"",C4)</f>
        <v>217</v>
      </c>
      <c r="I4" s="98">
        <f>IF(ISBLANK(C5),"",C5)</f>
        <v>183</v>
      </c>
      <c r="J4" s="365"/>
    </row>
    <row r="5" spans="1:12" x14ac:dyDescent="0.25">
      <c r="A5" s="218">
        <v>2022</v>
      </c>
      <c r="B5" s="168">
        <v>813</v>
      </c>
      <c r="C5" s="168">
        <v>183</v>
      </c>
      <c r="D5" s="168">
        <v>15.3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546</v>
      </c>
      <c r="H8" s="97">
        <f>IF(ISBLANK(B4),"",B4)</f>
        <v>773</v>
      </c>
      <c r="I8" s="97">
        <f>IF(ISBLANK(B5),"",B5)</f>
        <v>813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212</v>
      </c>
      <c r="H9" s="98">
        <f>IF(ISBLANK(C4),"",C4)</f>
        <v>217</v>
      </c>
      <c r="I9" s="98">
        <f>IF(ISBLANK(C5),"",C5)</f>
        <v>183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14.7</v>
      </c>
      <c r="H13" s="132">
        <f>IF(ISBLANK(D4),"",D4)</f>
        <v>13.8</v>
      </c>
      <c r="I13" s="132">
        <f>IF(ISBLANK(D5),"",D5)</f>
        <v>15.3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3397</v>
      </c>
      <c r="C4" s="110">
        <v>3527</v>
      </c>
      <c r="E4" s="29" t="s">
        <v>540</v>
      </c>
      <c r="F4" s="163">
        <f>B4/($B$22+$C$22)*100</f>
        <v>1.8571670684970449</v>
      </c>
      <c r="G4" s="163">
        <f>C4/($B$22+$C$22)*100</f>
        <v>1.928239108209914</v>
      </c>
      <c r="J4" s="29" t="s">
        <v>540</v>
      </c>
      <c r="K4" s="163">
        <f>G4</f>
        <v>1.928239108209914</v>
      </c>
    </row>
    <row r="5" spans="1:11" x14ac:dyDescent="0.25">
      <c r="A5" s="202" t="s">
        <v>541</v>
      </c>
      <c r="B5" s="212">
        <v>3704</v>
      </c>
      <c r="C5" s="160">
        <v>3976</v>
      </c>
      <c r="E5" s="29" t="s">
        <v>541</v>
      </c>
      <c r="F5" s="163">
        <f t="shared" ref="F5:G21" si="0">B5/($B$22+$C$22)*100</f>
        <v>2.025006423818974</v>
      </c>
      <c r="G5" s="163">
        <f t="shared" si="0"/>
        <v>2.1737109992182075</v>
      </c>
      <c r="J5" s="29" t="s">
        <v>541</v>
      </c>
      <c r="K5" s="163">
        <f t="shared" ref="K5:K21" si="1">G5</f>
        <v>2.1737109992182075</v>
      </c>
    </row>
    <row r="6" spans="1:11" x14ac:dyDescent="0.25">
      <c r="A6" s="202" t="s">
        <v>542</v>
      </c>
      <c r="B6" s="212">
        <v>4064</v>
      </c>
      <c r="C6" s="160">
        <v>4269</v>
      </c>
      <c r="E6" s="29" t="s">
        <v>542</v>
      </c>
      <c r="F6" s="163">
        <f t="shared" si="0"/>
        <v>2.2218213030238418</v>
      </c>
      <c r="G6" s="163">
        <f t="shared" si="0"/>
        <v>2.3338964425710587</v>
      </c>
      <c r="J6" s="29" t="s">
        <v>542</v>
      </c>
      <c r="K6" s="163">
        <f t="shared" si="1"/>
        <v>2.3338964425710587</v>
      </c>
    </row>
    <row r="7" spans="1:11" x14ac:dyDescent="0.25">
      <c r="A7" s="202" t="s">
        <v>543</v>
      </c>
      <c r="B7" s="212">
        <v>4370</v>
      </c>
      <c r="C7" s="160">
        <v>4713</v>
      </c>
      <c r="E7" s="29" t="s">
        <v>543</v>
      </c>
      <c r="F7" s="163">
        <f t="shared" si="0"/>
        <v>2.3891139503479795</v>
      </c>
      <c r="G7" s="163">
        <f t="shared" si="0"/>
        <v>2.5766347935903955</v>
      </c>
      <c r="J7" s="29" t="s">
        <v>543</v>
      </c>
      <c r="K7" s="163">
        <f t="shared" si="1"/>
        <v>2.5766347935903955</v>
      </c>
    </row>
    <row r="8" spans="1:11" x14ac:dyDescent="0.25">
      <c r="A8" s="202" t="s">
        <v>544</v>
      </c>
      <c r="B8" s="212">
        <v>4505</v>
      </c>
      <c r="C8" s="160">
        <v>4657</v>
      </c>
      <c r="E8" s="29" t="s">
        <v>544</v>
      </c>
      <c r="F8" s="163">
        <f t="shared" si="0"/>
        <v>2.4629195300498048</v>
      </c>
      <c r="G8" s="163">
        <f t="shared" si="0"/>
        <v>2.5460191457140824</v>
      </c>
      <c r="J8" s="29" t="s">
        <v>544</v>
      </c>
      <c r="K8" s="163">
        <f t="shared" si="1"/>
        <v>2.5460191457140824</v>
      </c>
    </row>
    <row r="9" spans="1:11" x14ac:dyDescent="0.25">
      <c r="A9" s="202" t="s">
        <v>545</v>
      </c>
      <c r="B9" s="212">
        <v>4691</v>
      </c>
      <c r="C9" s="160">
        <v>4921</v>
      </c>
      <c r="E9" s="29" t="s">
        <v>545</v>
      </c>
      <c r="F9" s="163">
        <f t="shared" si="0"/>
        <v>2.5646072176389865</v>
      </c>
      <c r="G9" s="163">
        <f t="shared" si="0"/>
        <v>2.6903500571309857</v>
      </c>
      <c r="J9" s="29" t="s">
        <v>545</v>
      </c>
      <c r="K9" s="163">
        <f t="shared" si="1"/>
        <v>2.6903500571309857</v>
      </c>
    </row>
    <row r="10" spans="1:11" x14ac:dyDescent="0.25">
      <c r="A10" s="202" t="s">
        <v>546</v>
      </c>
      <c r="B10" s="212">
        <v>4658</v>
      </c>
      <c r="C10" s="160">
        <v>5115</v>
      </c>
      <c r="E10" s="29" t="s">
        <v>546</v>
      </c>
      <c r="F10" s="163">
        <f t="shared" si="0"/>
        <v>2.5465658537118738</v>
      </c>
      <c r="G10" s="163">
        <f t="shared" si="0"/>
        <v>2.796411408702498</v>
      </c>
      <c r="J10" s="29" t="s">
        <v>546</v>
      </c>
      <c r="K10" s="163">
        <f t="shared" si="1"/>
        <v>2.796411408702498</v>
      </c>
    </row>
    <row r="11" spans="1:11" x14ac:dyDescent="0.25">
      <c r="A11" s="202" t="s">
        <v>547</v>
      </c>
      <c r="B11" s="212">
        <v>5317</v>
      </c>
      <c r="C11" s="160">
        <v>5504</v>
      </c>
      <c r="E11" s="29" t="s">
        <v>547</v>
      </c>
      <c r="F11" s="163">
        <f t="shared" si="0"/>
        <v>2.9068464242563405</v>
      </c>
      <c r="G11" s="163">
        <f t="shared" si="0"/>
        <v>3.0090808198433137</v>
      </c>
      <c r="J11" s="29" t="s">
        <v>547</v>
      </c>
      <c r="K11" s="163">
        <f t="shared" si="1"/>
        <v>3.0090808198433137</v>
      </c>
    </row>
    <row r="12" spans="1:11" x14ac:dyDescent="0.25">
      <c r="A12" s="202" t="s">
        <v>548</v>
      </c>
      <c r="B12" s="212">
        <v>5779</v>
      </c>
      <c r="C12" s="160">
        <v>5867</v>
      </c>
      <c r="E12" s="29" t="s">
        <v>548</v>
      </c>
      <c r="F12" s="163">
        <f t="shared" si="0"/>
        <v>3.1594255192359206</v>
      </c>
      <c r="G12" s="163">
        <f t="shared" si="0"/>
        <v>3.2075358230415554</v>
      </c>
      <c r="J12" s="29" t="s">
        <v>548</v>
      </c>
      <c r="K12" s="163">
        <f t="shared" si="1"/>
        <v>3.2075358230415554</v>
      </c>
    </row>
    <row r="13" spans="1:11" x14ac:dyDescent="0.25">
      <c r="A13" s="202" t="s">
        <v>549</v>
      </c>
      <c r="B13" s="212">
        <v>6315</v>
      </c>
      <c r="C13" s="160">
        <v>6338</v>
      </c>
      <c r="E13" s="29" t="s">
        <v>549</v>
      </c>
      <c r="F13" s="163">
        <f t="shared" si="0"/>
        <v>3.4524610060520571</v>
      </c>
      <c r="G13" s="163">
        <f t="shared" si="0"/>
        <v>3.4650352900012575</v>
      </c>
      <c r="J13" s="29" t="s">
        <v>549</v>
      </c>
      <c r="K13" s="163">
        <f t="shared" si="1"/>
        <v>3.4650352900012575</v>
      </c>
    </row>
    <row r="14" spans="1:11" x14ac:dyDescent="0.25">
      <c r="A14" s="202" t="s">
        <v>550</v>
      </c>
      <c r="B14" s="212">
        <v>6393</v>
      </c>
      <c r="C14" s="160">
        <v>5980</v>
      </c>
      <c r="E14" s="29" t="s">
        <v>550</v>
      </c>
      <c r="F14" s="163">
        <f t="shared" si="0"/>
        <v>3.4951042298797788</v>
      </c>
      <c r="G14" s="163">
        <f t="shared" si="0"/>
        <v>3.2693138267919726</v>
      </c>
      <c r="J14" s="29" t="s">
        <v>550</v>
      </c>
      <c r="K14" s="163">
        <f t="shared" si="1"/>
        <v>3.2693138267919726</v>
      </c>
    </row>
    <row r="15" spans="1:11" x14ac:dyDescent="0.25">
      <c r="A15" s="202" t="s">
        <v>551</v>
      </c>
      <c r="B15" s="212">
        <v>6392</v>
      </c>
      <c r="C15" s="160">
        <v>5967</v>
      </c>
      <c r="E15" s="29" t="s">
        <v>551</v>
      </c>
      <c r="F15" s="163">
        <f t="shared" si="0"/>
        <v>3.4945575218819878</v>
      </c>
      <c r="G15" s="163">
        <f t="shared" si="0"/>
        <v>3.2622066228206856</v>
      </c>
      <c r="J15" s="29" t="s">
        <v>551</v>
      </c>
      <c r="K15" s="163">
        <f t="shared" si="1"/>
        <v>3.2622066228206856</v>
      </c>
    </row>
    <row r="16" spans="1:11" x14ac:dyDescent="0.25">
      <c r="A16" s="202" t="s">
        <v>552</v>
      </c>
      <c r="B16" s="212">
        <v>7607</v>
      </c>
      <c r="C16" s="160">
        <v>6764</v>
      </c>
      <c r="E16" s="29" t="s">
        <v>552</v>
      </c>
      <c r="F16" s="163">
        <f t="shared" si="0"/>
        <v>4.1588077391984166</v>
      </c>
      <c r="G16" s="163">
        <f t="shared" si="0"/>
        <v>3.6979328970603511</v>
      </c>
      <c r="J16" s="29" t="s">
        <v>552</v>
      </c>
      <c r="K16" s="163">
        <f t="shared" si="1"/>
        <v>3.6979328970603511</v>
      </c>
    </row>
    <row r="17" spans="1:11" x14ac:dyDescent="0.25">
      <c r="A17" s="202" t="s">
        <v>553</v>
      </c>
      <c r="B17" s="212">
        <v>8667</v>
      </c>
      <c r="C17" s="160">
        <v>7624</v>
      </c>
      <c r="E17" s="29" t="s">
        <v>553</v>
      </c>
      <c r="F17" s="163">
        <f t="shared" si="0"/>
        <v>4.738318216857194</v>
      </c>
      <c r="G17" s="163">
        <f t="shared" si="0"/>
        <v>4.1681017751608689</v>
      </c>
      <c r="J17" s="29" t="s">
        <v>553</v>
      </c>
      <c r="K17" s="163">
        <f t="shared" si="1"/>
        <v>4.1681017751608689</v>
      </c>
    </row>
    <row r="18" spans="1:11" x14ac:dyDescent="0.25">
      <c r="A18" s="202" t="s">
        <v>554</v>
      </c>
      <c r="B18" s="212">
        <v>7681</v>
      </c>
      <c r="C18" s="160">
        <v>6452</v>
      </c>
      <c r="E18" s="29" t="s">
        <v>554</v>
      </c>
      <c r="F18" s="163">
        <f t="shared" si="0"/>
        <v>4.1992641310349725</v>
      </c>
      <c r="G18" s="163">
        <f t="shared" si="0"/>
        <v>3.5273600017494653</v>
      </c>
      <c r="J18" s="29" t="s">
        <v>554</v>
      </c>
      <c r="K18" s="163">
        <f t="shared" si="1"/>
        <v>3.5273600017494653</v>
      </c>
    </row>
    <row r="19" spans="1:11" x14ac:dyDescent="0.25">
      <c r="A19" s="202" t="s">
        <v>555</v>
      </c>
      <c r="B19" s="212">
        <v>4472</v>
      </c>
      <c r="C19" s="160">
        <v>3325</v>
      </c>
      <c r="E19" s="29" t="s">
        <v>555</v>
      </c>
      <c r="F19" s="163">
        <f t="shared" si="0"/>
        <v>2.4448781661226922</v>
      </c>
      <c r="G19" s="163">
        <f t="shared" si="0"/>
        <v>1.8178040926560712</v>
      </c>
      <c r="J19" s="29" t="s">
        <v>555</v>
      </c>
      <c r="K19" s="163">
        <f t="shared" si="1"/>
        <v>1.8178040926560712</v>
      </c>
    </row>
    <row r="20" spans="1:11" x14ac:dyDescent="0.25">
      <c r="A20" s="202" t="s">
        <v>556</v>
      </c>
      <c r="B20" s="212">
        <v>3572</v>
      </c>
      <c r="C20" s="160">
        <v>2287</v>
      </c>
      <c r="E20" s="29" t="s">
        <v>556</v>
      </c>
      <c r="F20" s="163">
        <f t="shared" si="0"/>
        <v>1.9528409681105225</v>
      </c>
      <c r="G20" s="163">
        <f t="shared" si="0"/>
        <v>1.2503211909487024</v>
      </c>
      <c r="J20" s="29" t="s">
        <v>556</v>
      </c>
      <c r="K20" s="163">
        <f t="shared" si="1"/>
        <v>1.2503211909487024</v>
      </c>
    </row>
    <row r="21" spans="1:11" x14ac:dyDescent="0.25">
      <c r="A21" s="203" t="s">
        <v>557</v>
      </c>
      <c r="B21" s="72">
        <v>2573</v>
      </c>
      <c r="C21" s="111">
        <v>1470</v>
      </c>
      <c r="E21" s="31" t="s">
        <v>557</v>
      </c>
      <c r="F21" s="163">
        <f t="shared" si="0"/>
        <v>1.4066796783170141</v>
      </c>
      <c r="G21" s="163">
        <f t="shared" si="0"/>
        <v>0.80366075675321058</v>
      </c>
      <c r="J21" s="31" t="s">
        <v>557</v>
      </c>
      <c r="K21" s="210">
        <f t="shared" si="1"/>
        <v>0.80366075675321058</v>
      </c>
    </row>
    <row r="22" spans="1:11" x14ac:dyDescent="0.25">
      <c r="A22" s="309" t="s">
        <v>16</v>
      </c>
      <c r="B22" s="121">
        <f>SUM(B4:B21)</f>
        <v>94157</v>
      </c>
      <c r="C22" s="124">
        <f>SUM(C4:C21)</f>
        <v>88756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7723</v>
      </c>
      <c r="C3" s="110">
        <v>7970</v>
      </c>
      <c r="E3" s="297" t="s">
        <v>709</v>
      </c>
      <c r="F3" s="71">
        <v>52.06</v>
      </c>
      <c r="G3" s="71">
        <v>55.76</v>
      </c>
      <c r="K3" s="122" t="s">
        <v>16</v>
      </c>
      <c r="L3" s="71">
        <v>2.99</v>
      </c>
      <c r="M3" s="71">
        <v>2.62</v>
      </c>
    </row>
    <row r="4" spans="1:16" x14ac:dyDescent="0.25">
      <c r="A4" s="202" t="s">
        <v>704</v>
      </c>
      <c r="B4" s="212">
        <v>8981</v>
      </c>
      <c r="C4" s="160">
        <v>9289</v>
      </c>
      <c r="E4" s="298" t="s">
        <v>710</v>
      </c>
      <c r="F4" s="214">
        <v>40.479999999999997</v>
      </c>
      <c r="G4" s="214">
        <v>35.92</v>
      </c>
      <c r="K4" s="215" t="s">
        <v>212</v>
      </c>
      <c r="L4" s="214">
        <v>2.81</v>
      </c>
      <c r="M4" s="214">
        <v>2.48</v>
      </c>
      <c r="N4" s="211"/>
    </row>
    <row r="5" spans="1:16" x14ac:dyDescent="0.25">
      <c r="A5" s="202" t="s">
        <v>705</v>
      </c>
      <c r="B5" s="212">
        <v>6929</v>
      </c>
      <c r="C5" s="160">
        <v>5498</v>
      </c>
      <c r="E5" s="298" t="s">
        <v>711</v>
      </c>
      <c r="F5" s="214">
        <v>6.27</v>
      </c>
      <c r="G5" s="214">
        <v>6.96</v>
      </c>
      <c r="K5" s="123" t="s">
        <v>213</v>
      </c>
      <c r="L5" s="73">
        <v>3.16</v>
      </c>
      <c r="M5" s="73">
        <v>2.76</v>
      </c>
      <c r="N5" s="211"/>
    </row>
    <row r="6" spans="1:16" x14ac:dyDescent="0.25">
      <c r="A6" s="202" t="s">
        <v>706</v>
      </c>
      <c r="B6" s="212">
        <v>6486</v>
      </c>
      <c r="C6" s="160">
        <v>5397</v>
      </c>
      <c r="E6" s="298" t="s">
        <v>712</v>
      </c>
      <c r="F6" s="214">
        <v>0.92</v>
      </c>
      <c r="G6" s="214">
        <v>1.03</v>
      </c>
      <c r="K6" s="226"/>
      <c r="L6" s="164"/>
      <c r="M6" s="211"/>
    </row>
    <row r="7" spans="1:16" x14ac:dyDescent="0.25">
      <c r="A7" s="202" t="s">
        <v>707</v>
      </c>
      <c r="B7" s="212">
        <v>2555</v>
      </c>
      <c r="C7" s="160">
        <v>3879</v>
      </c>
      <c r="E7" s="299" t="s">
        <v>713</v>
      </c>
      <c r="F7" s="73">
        <v>0.27</v>
      </c>
      <c r="G7" s="73">
        <v>0.32</v>
      </c>
      <c r="K7" s="227"/>
      <c r="L7" s="211"/>
      <c r="M7" s="211"/>
    </row>
    <row r="8" spans="1:16" x14ac:dyDescent="0.25">
      <c r="A8" s="203" t="s">
        <v>708</v>
      </c>
      <c r="B8" s="72">
        <v>1807</v>
      </c>
      <c r="C8" s="111">
        <v>4964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21.542287212476687</v>
      </c>
      <c r="C13" s="301">
        <f>B3/SUM(B3:B8)*100</f>
        <v>22.397842289956788</v>
      </c>
      <c r="E13" s="217" t="s">
        <v>836</v>
      </c>
      <c r="F13" s="289">
        <f>IF(ISBLANK(F3),"",F3)</f>
        <v>52.06</v>
      </c>
      <c r="G13" s="289">
        <f>IF(ISBLANK(G3),"",G3)</f>
        <v>55.76</v>
      </c>
    </row>
    <row r="14" spans="1:16" x14ac:dyDescent="0.25">
      <c r="A14" s="220" t="s">
        <v>825</v>
      </c>
      <c r="B14" s="305">
        <f>C4/SUM(C3:C8)*100</f>
        <v>25.107441143876528</v>
      </c>
      <c r="C14" s="302">
        <f>B4/SUM(B3:B8)*100</f>
        <v>26.046228357646239</v>
      </c>
      <c r="E14" s="286" t="s">
        <v>837</v>
      </c>
      <c r="F14" s="290">
        <f t="shared" ref="F14:G17" si="0">IF(ISBLANK(F4),"",F4)</f>
        <v>40.479999999999997</v>
      </c>
      <c r="G14" s="290">
        <f t="shared" si="0"/>
        <v>35.92</v>
      </c>
    </row>
    <row r="15" spans="1:16" x14ac:dyDescent="0.25">
      <c r="A15" s="220" t="s">
        <v>826</v>
      </c>
      <c r="B15" s="305">
        <f>C5/SUM(C3:C8)*100</f>
        <v>14.860664378192826</v>
      </c>
      <c r="C15" s="302">
        <f>B5/SUM(B3:B8)*100</f>
        <v>20.095124851367419</v>
      </c>
      <c r="E15" s="286" t="s">
        <v>838</v>
      </c>
      <c r="F15" s="290">
        <f t="shared" si="0"/>
        <v>6.27</v>
      </c>
      <c r="G15" s="290">
        <f t="shared" si="0"/>
        <v>6.96</v>
      </c>
    </row>
    <row r="16" spans="1:16" x14ac:dyDescent="0.25">
      <c r="A16" s="220" t="s">
        <v>827</v>
      </c>
      <c r="B16" s="305">
        <f>C6/SUM(C3:C8)*100</f>
        <v>14.58766927048139</v>
      </c>
      <c r="C16" s="302">
        <f>B6/SUM(B3:B8)*100</f>
        <v>18.810359328325745</v>
      </c>
      <c r="E16" s="286" t="s">
        <v>839</v>
      </c>
      <c r="F16" s="290">
        <f t="shared" si="0"/>
        <v>0.92</v>
      </c>
      <c r="G16" s="290">
        <f t="shared" si="0"/>
        <v>1.03</v>
      </c>
    </row>
    <row r="17" spans="1:18" x14ac:dyDescent="0.25">
      <c r="A17" s="220" t="s">
        <v>828</v>
      </c>
      <c r="B17" s="305">
        <f>C7/SUM(C3:C8)*100</f>
        <v>10.484633889234264</v>
      </c>
      <c r="C17" s="302">
        <f>B7/SUM(B3:B8)*100</f>
        <v>7.4098779037730917</v>
      </c>
      <c r="E17" s="219" t="s">
        <v>840</v>
      </c>
      <c r="F17" s="291">
        <f t="shared" si="0"/>
        <v>0.27</v>
      </c>
      <c r="G17" s="291">
        <f t="shared" si="0"/>
        <v>0.32</v>
      </c>
    </row>
    <row r="18" spans="1:18" x14ac:dyDescent="0.25">
      <c r="A18" s="221" t="s">
        <v>829</v>
      </c>
      <c r="B18" s="306">
        <f>C8/SUM(C3:C8)*100</f>
        <v>13.417304105738303</v>
      </c>
      <c r="C18" s="303">
        <f>B8/SUM(B3:B8)*100</f>
        <v>5.2405672689307154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21.542287212476687</v>
      </c>
      <c r="C22" s="301">
        <f>C13</f>
        <v>22.397842289956788</v>
      </c>
    </row>
    <row r="23" spans="1:18" x14ac:dyDescent="0.25">
      <c r="A23" s="220" t="s">
        <v>831</v>
      </c>
      <c r="B23" s="305">
        <f t="shared" ref="B23:C27" si="1">B14</f>
        <v>25.107441143876528</v>
      </c>
      <c r="C23" s="302">
        <f t="shared" si="1"/>
        <v>26.046228357646239</v>
      </c>
    </row>
    <row r="24" spans="1:18" x14ac:dyDescent="0.25">
      <c r="A24" s="307" t="s">
        <v>832</v>
      </c>
      <c r="B24" s="305">
        <f t="shared" si="1"/>
        <v>14.860664378192826</v>
      </c>
      <c r="C24" s="302">
        <f t="shared" si="1"/>
        <v>20.095124851367419</v>
      </c>
    </row>
    <row r="25" spans="1:18" x14ac:dyDescent="0.25">
      <c r="A25" s="220" t="s">
        <v>833</v>
      </c>
      <c r="B25" s="305">
        <f t="shared" si="1"/>
        <v>14.58766927048139</v>
      </c>
      <c r="C25" s="302">
        <f t="shared" si="1"/>
        <v>18.810359328325745</v>
      </c>
    </row>
    <row r="26" spans="1:18" x14ac:dyDescent="0.25">
      <c r="A26" s="220" t="s">
        <v>834</v>
      </c>
      <c r="B26" s="305">
        <f t="shared" si="1"/>
        <v>10.484633889234264</v>
      </c>
      <c r="C26" s="302">
        <f t="shared" si="1"/>
        <v>7.4098779037730917</v>
      </c>
    </row>
    <row r="27" spans="1:18" x14ac:dyDescent="0.25">
      <c r="A27" s="308" t="s">
        <v>835</v>
      </c>
      <c r="B27" s="306">
        <f t="shared" si="1"/>
        <v>13.417304105738303</v>
      </c>
      <c r="C27" s="303">
        <f t="shared" si="1"/>
        <v>5.2405672689307154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10795</v>
      </c>
      <c r="C34" s="110">
        <v>9469</v>
      </c>
      <c r="E34" s="297" t="s">
        <v>709</v>
      </c>
      <c r="F34" s="71">
        <v>55.76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9763</v>
      </c>
      <c r="C35" s="160">
        <v>9460</v>
      </c>
      <c r="E35" s="298" t="s">
        <v>710</v>
      </c>
      <c r="F35" s="214">
        <v>35.92</v>
      </c>
      <c r="G35" s="211"/>
      <c r="K35" s="215" t="s">
        <v>212</v>
      </c>
      <c r="L35" s="214">
        <v>2.48</v>
      </c>
      <c r="M35" s="211"/>
      <c r="N35" s="29" t="s">
        <v>876</v>
      </c>
    </row>
    <row r="36" spans="1:16" x14ac:dyDescent="0.25">
      <c r="A36" s="202" t="s">
        <v>705</v>
      </c>
      <c r="B36" s="212">
        <v>6299</v>
      </c>
      <c r="C36" s="160">
        <v>5347</v>
      </c>
      <c r="E36" s="298" t="s">
        <v>711</v>
      </c>
      <c r="F36" s="214">
        <v>6.96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5019</v>
      </c>
      <c r="C37" s="160">
        <v>4383</v>
      </c>
      <c r="E37" s="298" t="s">
        <v>712</v>
      </c>
      <c r="F37" s="214">
        <v>1.03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1934</v>
      </c>
      <c r="C38" s="160">
        <v>2663</v>
      </c>
      <c r="E38" s="299" t="s">
        <v>713</v>
      </c>
      <c r="F38" s="73">
        <v>0.32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1199</v>
      </c>
      <c r="C39" s="111">
        <v>2871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27.692802620419382</v>
      </c>
      <c r="C44" s="301">
        <f>B34/SUM(B34:B39)*100</f>
        <v>30.834928161329945</v>
      </c>
      <c r="E44" s="217" t="s">
        <v>836</v>
      </c>
      <c r="F44" s="289">
        <f>IF(ISBLANK(F34),"",F34)</f>
        <v>55.76</v>
      </c>
    </row>
    <row r="45" spans="1:16" x14ac:dyDescent="0.25">
      <c r="A45" s="220" t="s">
        <v>825</v>
      </c>
      <c r="B45" s="305">
        <f>C35/SUM(C34:C39)*100</f>
        <v>27.666481443570323</v>
      </c>
      <c r="C45" s="302">
        <f>B35/SUM(B34:B39)*100</f>
        <v>27.887114741923508</v>
      </c>
      <c r="E45" s="286" t="s">
        <v>837</v>
      </c>
      <c r="F45" s="290">
        <f t="shared" ref="F45:F48" si="2">IF(ISBLANK(F35),"",F35)</f>
        <v>35.92</v>
      </c>
    </row>
    <row r="46" spans="1:16" x14ac:dyDescent="0.25">
      <c r="A46" s="220" t="s">
        <v>826</v>
      </c>
      <c r="B46" s="305">
        <f>C36/SUM(C34:C39)*100</f>
        <v>15.637703623548679</v>
      </c>
      <c r="C46" s="302">
        <f>B36/SUM(B34:B39)*100</f>
        <v>17.992516210117397</v>
      </c>
      <c r="E46" s="286" t="s">
        <v>838</v>
      </c>
      <c r="F46" s="290">
        <f t="shared" si="2"/>
        <v>6.96</v>
      </c>
    </row>
    <row r="47" spans="1:16" x14ac:dyDescent="0.25">
      <c r="A47" s="220" t="s">
        <v>827</v>
      </c>
      <c r="B47" s="305">
        <f>C37/SUM(C34:C39)*100</f>
        <v>12.818413125493521</v>
      </c>
      <c r="C47" s="302">
        <f>B37/SUM(B34:B39)*100</f>
        <v>14.336313519380731</v>
      </c>
      <c r="E47" s="286" t="s">
        <v>839</v>
      </c>
      <c r="F47" s="290">
        <f t="shared" si="2"/>
        <v>1.03</v>
      </c>
    </row>
    <row r="48" spans="1:16" x14ac:dyDescent="0.25">
      <c r="A48" s="220" t="s">
        <v>828</v>
      </c>
      <c r="B48" s="305">
        <f>C38/SUM(C34:C39)*100</f>
        <v>7.7881437721170999</v>
      </c>
      <c r="C48" s="302">
        <f>B38/SUM(B34:B39)*100</f>
        <v>5.5242937530349341</v>
      </c>
      <c r="E48" s="219" t="s">
        <v>840</v>
      </c>
      <c r="F48" s="291">
        <f t="shared" si="2"/>
        <v>0.32</v>
      </c>
    </row>
    <row r="49" spans="1:3" x14ac:dyDescent="0.25">
      <c r="A49" s="221" t="s">
        <v>829</v>
      </c>
      <c r="B49" s="306">
        <f>C39/SUM(C34:C39)*100</f>
        <v>8.3964554148509922</v>
      </c>
      <c r="C49" s="303">
        <f>B39/SUM(B34:B39)*100</f>
        <v>3.4248336142134876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27.692802620419382</v>
      </c>
      <c r="C53" s="301">
        <f>C44</f>
        <v>30.834928161329945</v>
      </c>
    </row>
    <row r="54" spans="1:3" x14ac:dyDescent="0.25">
      <c r="A54" s="220" t="s">
        <v>831</v>
      </c>
      <c r="B54" s="305">
        <f t="shared" ref="B54:C54" si="3">B45</f>
        <v>27.666481443570323</v>
      </c>
      <c r="C54" s="302">
        <f t="shared" si="3"/>
        <v>27.887114741923508</v>
      </c>
    </row>
    <row r="55" spans="1:3" x14ac:dyDescent="0.25">
      <c r="A55" s="307" t="s">
        <v>832</v>
      </c>
      <c r="B55" s="305">
        <f t="shared" ref="B55:C55" si="4">B46</f>
        <v>15.637703623548679</v>
      </c>
      <c r="C55" s="302">
        <f t="shared" si="4"/>
        <v>17.992516210117397</v>
      </c>
    </row>
    <row r="56" spans="1:3" x14ac:dyDescent="0.25">
      <c r="A56" s="220" t="s">
        <v>833</v>
      </c>
      <c r="B56" s="305">
        <f t="shared" ref="B56:C56" si="5">B47</f>
        <v>12.818413125493521</v>
      </c>
      <c r="C56" s="302">
        <f t="shared" si="5"/>
        <v>14.336313519380731</v>
      </c>
    </row>
    <row r="57" spans="1:3" x14ac:dyDescent="0.25">
      <c r="A57" s="220" t="s">
        <v>834</v>
      </c>
      <c r="B57" s="305">
        <f t="shared" ref="B57:C57" si="6">B48</f>
        <v>7.7881437721170999</v>
      </c>
      <c r="C57" s="302">
        <f t="shared" si="6"/>
        <v>5.5242937530349341</v>
      </c>
    </row>
    <row r="58" spans="1:3" x14ac:dyDescent="0.25">
      <c r="A58" s="308" t="s">
        <v>835</v>
      </c>
      <c r="B58" s="306">
        <f t="shared" ref="B58:C58" si="7">B49</f>
        <v>8.3964554148509922</v>
      </c>
      <c r="C58" s="303">
        <f t="shared" si="7"/>
        <v>3.4248336142134876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2024-04-25T06:17:40Z</dcterms:modified>
</cp:coreProperties>
</file>